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6380" windowHeight="8130" tabRatio="706" firstSheet="22" activeTab="41"/>
  </bookViews>
  <sheets>
    <sheet name="Bilan FCK" sheetId="1" r:id="rId1"/>
    <sheet name="76-77" sheetId="2" r:id="rId2"/>
    <sheet name="77-78" sheetId="3" r:id="rId3"/>
    <sheet name="78-79" sheetId="4" r:id="rId4"/>
    <sheet name="79-80" sheetId="5" r:id="rId5"/>
    <sheet name="80-81" sheetId="6" r:id="rId6"/>
    <sheet name="81-82" sheetId="7" r:id="rId7"/>
    <sheet name="82-83" sheetId="8" r:id="rId8"/>
    <sheet name="83-84" sheetId="9" r:id="rId9"/>
    <sheet name="84-85" sheetId="10" r:id="rId10"/>
    <sheet name="85-86" sheetId="11" r:id="rId11"/>
    <sheet name="86-87" sheetId="12" r:id="rId12"/>
    <sheet name="87-88" sheetId="13" r:id="rId13"/>
    <sheet name="88-89" sheetId="14" r:id="rId14"/>
    <sheet name="89-90" sheetId="15" r:id="rId15"/>
    <sheet name="90-91" sheetId="16" r:id="rId16"/>
    <sheet name="91-92" sheetId="17" r:id="rId17"/>
    <sheet name="92-93" sheetId="18" r:id="rId18"/>
    <sheet name="93-94" sheetId="19" r:id="rId19"/>
    <sheet name="94-95" sheetId="20" r:id="rId20"/>
    <sheet name="95-96" sheetId="21" r:id="rId21"/>
    <sheet name="96-97" sheetId="22" r:id="rId22"/>
    <sheet name="97-98" sheetId="23" r:id="rId23"/>
    <sheet name="98-99" sheetId="24" r:id="rId24"/>
    <sheet name="99-00" sheetId="25" r:id="rId25"/>
    <sheet name="00-01" sheetId="26" r:id="rId26"/>
    <sheet name="01-02" sheetId="27" r:id="rId27"/>
    <sheet name="02-03" sheetId="28" r:id="rId28"/>
    <sheet name="03-04" sheetId="29" r:id="rId29"/>
    <sheet name="04-05" sheetId="30" r:id="rId30"/>
    <sheet name="05-06" sheetId="31" r:id="rId31"/>
    <sheet name="06-07" sheetId="32" r:id="rId32"/>
    <sheet name="07-08" sheetId="33" r:id="rId33"/>
    <sheet name="08-09" sheetId="34" r:id="rId34"/>
    <sheet name="09-10" sheetId="35" r:id="rId35"/>
    <sheet name="10-11" sheetId="36" r:id="rId36"/>
    <sheet name="11-12" sheetId="37" r:id="rId37"/>
    <sheet name="12-13" sheetId="38" r:id="rId38"/>
    <sheet name="13-14" sheetId="39" r:id="rId39"/>
    <sheet name="14-15" sheetId="40" r:id="rId40"/>
    <sheet name="15-16" sheetId="41" r:id="rId41"/>
    <sheet name="16-17" sheetId="42" r:id="rId42"/>
  </sheets>
  <calcPr calcId="145621"/>
</workbook>
</file>

<file path=xl/calcChain.xml><?xml version="1.0" encoding="utf-8"?>
<calcChain xmlns="http://schemas.openxmlformats.org/spreadsheetml/2006/main">
  <c r="U112" i="42" l="1"/>
  <c r="T112" i="42"/>
  <c r="S112" i="42"/>
  <c r="R110" i="42"/>
  <c r="R109" i="42"/>
  <c r="R108" i="42"/>
  <c r="R107" i="42"/>
  <c r="R106" i="42"/>
  <c r="R105" i="42"/>
  <c r="R104" i="42"/>
  <c r="R103" i="42"/>
  <c r="R102" i="42"/>
  <c r="R101" i="42"/>
  <c r="R100" i="42"/>
  <c r="R99" i="42"/>
  <c r="R98" i="42"/>
  <c r="R97" i="42"/>
  <c r="R96" i="42"/>
  <c r="R95" i="42"/>
  <c r="R94" i="42"/>
  <c r="R93" i="42"/>
  <c r="R92" i="42"/>
  <c r="R91" i="42"/>
  <c r="R90" i="42"/>
  <c r="R89" i="42"/>
  <c r="R88" i="42"/>
  <c r="R87" i="42"/>
  <c r="R112" i="42"/>
  <c r="AP82" i="42"/>
  <c r="AO82" i="42"/>
  <c r="AN82" i="42"/>
  <c r="AM82" i="42"/>
  <c r="AL82" i="42"/>
  <c r="AK82" i="42"/>
  <c r="AJ82" i="42"/>
  <c r="AI82" i="42"/>
  <c r="AH82" i="42"/>
  <c r="AG82" i="42"/>
  <c r="AF82" i="42"/>
  <c r="AE82" i="42"/>
  <c r="AD82" i="42"/>
  <c r="AC82" i="42"/>
  <c r="AB82" i="42"/>
  <c r="AA82" i="42"/>
  <c r="Z82" i="42"/>
  <c r="Y82" i="42"/>
  <c r="X82" i="42"/>
  <c r="W82" i="42"/>
  <c r="V82" i="42"/>
  <c r="U82" i="42"/>
  <c r="S81" i="42"/>
  <c r="S80" i="42"/>
  <c r="S79" i="42"/>
  <c r="S78" i="42"/>
  <c r="S77" i="42"/>
  <c r="S76" i="42"/>
  <c r="S75" i="42"/>
  <c r="S74" i="42"/>
  <c r="S73" i="42"/>
  <c r="S72" i="42"/>
  <c r="S71" i="42"/>
  <c r="S70" i="42"/>
  <c r="S69" i="42"/>
  <c r="S68" i="42"/>
  <c r="S67" i="42"/>
  <c r="S66" i="42"/>
  <c r="S82" i="42"/>
  <c r="AZ61" i="42"/>
  <c r="AY61" i="42"/>
  <c r="AX61" i="42"/>
  <c r="AW61" i="42"/>
  <c r="AV61" i="42"/>
  <c r="AU61" i="42"/>
  <c r="AT61" i="42"/>
  <c r="AS61" i="42"/>
  <c r="T61" i="42"/>
  <c r="AR61" i="42"/>
  <c r="AQ61" i="42"/>
  <c r="AP61" i="42"/>
  <c r="AO61" i="42"/>
  <c r="AN61" i="42"/>
  <c r="AM61" i="42"/>
  <c r="AL61" i="42"/>
  <c r="AK61" i="42"/>
  <c r="AJ61" i="42"/>
  <c r="AI61" i="42"/>
  <c r="AH61" i="42"/>
  <c r="AG61" i="42"/>
  <c r="AF61" i="42"/>
  <c r="AE61" i="42"/>
  <c r="AD61" i="42"/>
  <c r="AC61" i="42"/>
  <c r="AB61" i="42"/>
  <c r="AA61" i="42"/>
  <c r="Z61" i="42"/>
  <c r="Y61" i="42"/>
  <c r="X61" i="42"/>
  <c r="W61" i="42"/>
  <c r="V61" i="42"/>
  <c r="U61" i="42"/>
  <c r="R61" i="42"/>
  <c r="T60" i="42"/>
  <c r="S60" i="42"/>
  <c r="R60" i="42"/>
  <c r="T59" i="42"/>
  <c r="S59" i="42"/>
  <c r="R59" i="42"/>
  <c r="T58" i="42"/>
  <c r="S58" i="42"/>
  <c r="R58" i="42"/>
  <c r="T57" i="42"/>
  <c r="S57" i="42"/>
  <c r="R57" i="42"/>
  <c r="T56" i="42"/>
  <c r="S56" i="42"/>
  <c r="R56" i="42"/>
  <c r="T55" i="42"/>
  <c r="S55" i="42"/>
  <c r="R55" i="42"/>
  <c r="T54" i="42"/>
  <c r="S54" i="42"/>
  <c r="R54" i="42"/>
  <c r="T53" i="42"/>
  <c r="S53" i="42"/>
  <c r="R53" i="42"/>
  <c r="T52" i="42"/>
  <c r="S52" i="42"/>
  <c r="R52" i="42"/>
  <c r="T51" i="42"/>
  <c r="S51" i="42"/>
  <c r="R51" i="42"/>
  <c r="T50" i="42"/>
  <c r="S50" i="42"/>
  <c r="R50" i="42"/>
  <c r="T49" i="42"/>
  <c r="S49" i="42"/>
  <c r="S61" i="42"/>
  <c r="R49" i="42"/>
  <c r="AM83" i="41"/>
  <c r="AL83" i="41"/>
  <c r="AK83" i="41"/>
  <c r="AJ83" i="41"/>
  <c r="AI83" i="41"/>
  <c r="AH83" i="41"/>
  <c r="AG83" i="41"/>
  <c r="AF83" i="41"/>
  <c r="AE83" i="41"/>
  <c r="AD83" i="41"/>
  <c r="AC83" i="41"/>
  <c r="AB83" i="41"/>
  <c r="AA83" i="41"/>
  <c r="Z83" i="41"/>
  <c r="Y83" i="41"/>
  <c r="X83" i="41"/>
  <c r="W83" i="41"/>
  <c r="V83" i="41"/>
  <c r="U83" i="41"/>
  <c r="T83" i="41"/>
  <c r="S83" i="41"/>
  <c r="R83" i="41"/>
  <c r="P82" i="41"/>
  <c r="P81" i="41"/>
  <c r="P80" i="41"/>
  <c r="P79" i="41"/>
  <c r="P78" i="41"/>
  <c r="P77" i="41"/>
  <c r="P76" i="41"/>
  <c r="P75" i="41"/>
  <c r="P74" i="41"/>
  <c r="P73" i="41"/>
  <c r="P72" i="41"/>
  <c r="P71" i="41"/>
  <c r="P70" i="41"/>
  <c r="P69" i="41"/>
  <c r="P68" i="41"/>
  <c r="P67" i="41"/>
  <c r="P83" i="41"/>
  <c r="P66" i="41"/>
  <c r="P65" i="41"/>
  <c r="AW60" i="41"/>
  <c r="AV60" i="41"/>
  <c r="AU60" i="41"/>
  <c r="AT60" i="41"/>
  <c r="AS60" i="41"/>
  <c r="AR60" i="41"/>
  <c r="AQ60" i="41"/>
  <c r="AP60" i="41"/>
  <c r="AO60" i="41"/>
  <c r="AN60" i="41"/>
  <c r="Q60" i="41"/>
  <c r="AM60" i="41"/>
  <c r="AL60" i="41"/>
  <c r="AK60" i="41"/>
  <c r="AJ60" i="41"/>
  <c r="AI60" i="41"/>
  <c r="AH60" i="41"/>
  <c r="AG60" i="41"/>
  <c r="AF60" i="41"/>
  <c r="AE60" i="41"/>
  <c r="AD60" i="41"/>
  <c r="AC60" i="41"/>
  <c r="AB60" i="41"/>
  <c r="AA60" i="41"/>
  <c r="Z60" i="41"/>
  <c r="Y60" i="41"/>
  <c r="X60" i="41"/>
  <c r="W60" i="41"/>
  <c r="V60" i="41"/>
  <c r="U60" i="41"/>
  <c r="T60" i="41"/>
  <c r="S60" i="41"/>
  <c r="R60" i="41"/>
  <c r="O60" i="41"/>
  <c r="Q59" i="41"/>
  <c r="P59" i="41"/>
  <c r="O59" i="41"/>
  <c r="Q58" i="41"/>
  <c r="P58" i="41"/>
  <c r="O58" i="41"/>
  <c r="Q57" i="41"/>
  <c r="P57" i="41"/>
  <c r="O57" i="41"/>
  <c r="Q56" i="41"/>
  <c r="P56" i="41"/>
  <c r="O56" i="41"/>
  <c r="Q55" i="41"/>
  <c r="P55" i="41"/>
  <c r="O55" i="41"/>
  <c r="Q54" i="41"/>
  <c r="P54" i="41"/>
  <c r="O54" i="41"/>
  <c r="Q53" i="41"/>
  <c r="P53" i="41"/>
  <c r="O53" i="41"/>
  <c r="Q52" i="41"/>
  <c r="P52" i="41"/>
  <c r="O52" i="41"/>
  <c r="Q51" i="41"/>
  <c r="P51" i="41"/>
  <c r="O51" i="41"/>
  <c r="Q50" i="41"/>
  <c r="P50" i="41"/>
  <c r="O50" i="41"/>
  <c r="Q49" i="41"/>
  <c r="P49" i="41"/>
  <c r="O49" i="41"/>
  <c r="Q48" i="41"/>
  <c r="P48" i="41"/>
  <c r="O48" i="41"/>
  <c r="Q47" i="41"/>
  <c r="P47" i="41"/>
  <c r="P60" i="41"/>
  <c r="O47" i="41"/>
  <c r="N54" i="28"/>
  <c r="O54" i="28"/>
  <c r="P54" i="28"/>
  <c r="Q54" i="28"/>
  <c r="R54" i="28"/>
  <c r="S54" i="28"/>
  <c r="T54" i="28"/>
  <c r="N55" i="28"/>
  <c r="O55" i="28"/>
  <c r="P55" i="28"/>
  <c r="Q55" i="28"/>
  <c r="R55" i="28"/>
  <c r="S55" i="28"/>
  <c r="T55" i="28"/>
  <c r="N56" i="28"/>
  <c r="O56" i="28"/>
  <c r="P56" i="28"/>
  <c r="Q56" i="28"/>
  <c r="R56" i="28"/>
  <c r="S56" i="28"/>
  <c r="T56" i="28"/>
  <c r="N57" i="28"/>
  <c r="O57" i="28"/>
  <c r="P57" i="28"/>
  <c r="Q57" i="28"/>
  <c r="R57" i="28"/>
  <c r="S57" i="28"/>
  <c r="T57" i="28"/>
  <c r="N58" i="28"/>
  <c r="O58" i="28"/>
  <c r="P58" i="28"/>
  <c r="Q58" i="28"/>
  <c r="R58" i="28"/>
  <c r="S58" i="28"/>
  <c r="T58" i="28"/>
  <c r="N59" i="28"/>
  <c r="O59" i="28"/>
  <c r="P59" i="28"/>
  <c r="Q59" i="28"/>
  <c r="R59" i="28"/>
  <c r="S59" i="28"/>
  <c r="T59" i="28"/>
  <c r="N60" i="28"/>
  <c r="O60" i="28"/>
  <c r="P60" i="28"/>
  <c r="Q60" i="28"/>
  <c r="R60" i="28"/>
  <c r="S60" i="28"/>
  <c r="T60" i="28"/>
  <c r="N61" i="28"/>
  <c r="O61" i="28"/>
  <c r="P61" i="28"/>
  <c r="Q61" i="28"/>
  <c r="R61" i="28"/>
  <c r="S61" i="28"/>
  <c r="T61" i="28"/>
  <c r="N62" i="28"/>
  <c r="O62" i="28"/>
  <c r="P62" i="28"/>
  <c r="Q62" i="28"/>
  <c r="R62" i="28"/>
  <c r="S62" i="28"/>
  <c r="T62" i="28"/>
  <c r="N63" i="28"/>
  <c r="O63" i="28"/>
  <c r="P63" i="28"/>
  <c r="Q63" i="28"/>
  <c r="R63" i="28"/>
  <c r="S63" i="28"/>
  <c r="T63" i="28"/>
  <c r="N64" i="28"/>
  <c r="O64" i="28"/>
  <c r="P64" i="28"/>
  <c r="Q64" i="28"/>
  <c r="R64" i="28"/>
  <c r="S64" i="28"/>
  <c r="T64" i="28"/>
  <c r="S65" i="28"/>
  <c r="U65" i="28"/>
  <c r="Q65" i="28"/>
  <c r="V65" i="28"/>
  <c r="T65" i="28"/>
  <c r="W65" i="28"/>
  <c r="O65" i="28"/>
  <c r="X65" i="28"/>
  <c r="Y65" i="28"/>
  <c r="Z65" i="28"/>
  <c r="AA65" i="28"/>
  <c r="AB65" i="28"/>
  <c r="AC65" i="28"/>
  <c r="AD65" i="28"/>
  <c r="AE65" i="28"/>
  <c r="AF65" i="28"/>
  <c r="R65" i="28"/>
  <c r="AG65" i="28"/>
  <c r="AH65" i="28"/>
  <c r="AI65" i="28"/>
  <c r="AJ65" i="28"/>
  <c r="AK65" i="28"/>
  <c r="AL65" i="28"/>
  <c r="AM65" i="28"/>
  <c r="AN65" i="28"/>
  <c r="AO65" i="28"/>
  <c r="AP65" i="28"/>
  <c r="AQ65" i="28"/>
  <c r="P65" i="28"/>
  <c r="AR65" i="28"/>
  <c r="AS65" i="28"/>
  <c r="AT65" i="28"/>
  <c r="AR70" i="29"/>
  <c r="AS70" i="29"/>
  <c r="AT70" i="29"/>
  <c r="AU70" i="29"/>
  <c r="AV70" i="29"/>
  <c r="AW70" i="29"/>
  <c r="AX70" i="29"/>
  <c r="AR71" i="29"/>
  <c r="AS71" i="29"/>
  <c r="AT71" i="29"/>
  <c r="AU71" i="29"/>
  <c r="AV71" i="29"/>
  <c r="AW71" i="29"/>
  <c r="AX71" i="29"/>
  <c r="AR72" i="29"/>
  <c r="AS72" i="29"/>
  <c r="AT72" i="29"/>
  <c r="AU72" i="29"/>
  <c r="AV72" i="29"/>
  <c r="AW72" i="29"/>
  <c r="AX72" i="29"/>
  <c r="AR73" i="29"/>
  <c r="AS73" i="29"/>
  <c r="AT73" i="29"/>
  <c r="AU73" i="29"/>
  <c r="AV73" i="29"/>
  <c r="AW73" i="29"/>
  <c r="AX73" i="29"/>
  <c r="AR74" i="29"/>
  <c r="AS74" i="29"/>
  <c r="AT74" i="29"/>
  <c r="AU74" i="29"/>
  <c r="AV74" i="29"/>
  <c r="AW74" i="29"/>
  <c r="AX74" i="29"/>
  <c r="AR75" i="29"/>
  <c r="AS75" i="29"/>
  <c r="AT75" i="29"/>
  <c r="AU75" i="29"/>
  <c r="AV75" i="29"/>
  <c r="AW75" i="29"/>
  <c r="AX75" i="29"/>
  <c r="AR76" i="29"/>
  <c r="AS76" i="29"/>
  <c r="AT76" i="29"/>
  <c r="AU76" i="29"/>
  <c r="AV76" i="29"/>
  <c r="AW76" i="29"/>
  <c r="AX76" i="29"/>
  <c r="AR77" i="29"/>
  <c r="AS77" i="29"/>
  <c r="AT77" i="29"/>
  <c r="AU77" i="29"/>
  <c r="AV77" i="29"/>
  <c r="AW77" i="29"/>
  <c r="AX77" i="29"/>
  <c r="AR78" i="29"/>
  <c r="AS78" i="29"/>
  <c r="AT78" i="29"/>
  <c r="AU78" i="29"/>
  <c r="AV78" i="29"/>
  <c r="AW78" i="29"/>
  <c r="AX78" i="29"/>
  <c r="AR79" i="29"/>
  <c r="AS79" i="29"/>
  <c r="AT79" i="29"/>
  <c r="AU79" i="29"/>
  <c r="AV79" i="29"/>
  <c r="AW79" i="29"/>
  <c r="AX79" i="29"/>
  <c r="AR80" i="29"/>
  <c r="AS80" i="29"/>
  <c r="AT80" i="29"/>
  <c r="AU80" i="29"/>
  <c r="AV80" i="29"/>
  <c r="AW80" i="29"/>
  <c r="AX80" i="29"/>
  <c r="AR81" i="29"/>
  <c r="AS81" i="29"/>
  <c r="AT81" i="29"/>
  <c r="AU81" i="29"/>
  <c r="AV81" i="29"/>
  <c r="AW81" i="29"/>
  <c r="AX81" i="29"/>
  <c r="AR82" i="29"/>
  <c r="AS82" i="29"/>
  <c r="AT82" i="29"/>
  <c r="AU82" i="29"/>
  <c r="AV82" i="29"/>
  <c r="AW82" i="29"/>
  <c r="AX82" i="29"/>
  <c r="AR83" i="29"/>
  <c r="AS83" i="29"/>
  <c r="AT83" i="29"/>
  <c r="AU83" i="29"/>
  <c r="AV83" i="29"/>
  <c r="AW83" i="29"/>
  <c r="AX83" i="29"/>
  <c r="N84" i="29"/>
  <c r="O84" i="29"/>
  <c r="P84" i="29"/>
  <c r="Q84" i="29"/>
  <c r="R84" i="29"/>
  <c r="S84" i="29"/>
  <c r="T84" i="29"/>
  <c r="U84" i="29"/>
  <c r="V84" i="29"/>
  <c r="W84" i="29"/>
  <c r="X84" i="29"/>
  <c r="Y84" i="29"/>
  <c r="Z84" i="29"/>
  <c r="AA84" i="29"/>
  <c r="AB84" i="29"/>
  <c r="AC84" i="29"/>
  <c r="AD84" i="29"/>
  <c r="AE84" i="29"/>
  <c r="AF84" i="29"/>
  <c r="AG84" i="29"/>
  <c r="AH84" i="29"/>
  <c r="AI84" i="29"/>
  <c r="AJ84" i="29"/>
  <c r="AK84" i="29"/>
  <c r="AL84" i="29"/>
  <c r="AM84" i="29"/>
  <c r="AN84" i="29"/>
  <c r="AO84" i="29"/>
  <c r="AP84" i="29"/>
  <c r="AQ84" i="29"/>
  <c r="AR84" i="29"/>
  <c r="AS84" i="29"/>
  <c r="AT84" i="29"/>
  <c r="AU84" i="29"/>
  <c r="AV84" i="29"/>
  <c r="AW84" i="29"/>
  <c r="AX84" i="29"/>
  <c r="AL87" i="29"/>
  <c r="AM87" i="29"/>
  <c r="AN87" i="29"/>
  <c r="AO87" i="29"/>
  <c r="AP87" i="29"/>
  <c r="AL88" i="29"/>
  <c r="AM88" i="29"/>
  <c r="AN88" i="29"/>
  <c r="AO88" i="29"/>
  <c r="AP88" i="29"/>
  <c r="AL89" i="29"/>
  <c r="AM89" i="29"/>
  <c r="AN89" i="29"/>
  <c r="AO89" i="29"/>
  <c r="AP89" i="29"/>
  <c r="AL90" i="29"/>
  <c r="AM90" i="29"/>
  <c r="AN90" i="29"/>
  <c r="AO90" i="29"/>
  <c r="AP90" i="29"/>
  <c r="AL91" i="29"/>
  <c r="AM91" i="29"/>
  <c r="AN91" i="29"/>
  <c r="AO91" i="29"/>
  <c r="AP91" i="29"/>
  <c r="AL92" i="29"/>
  <c r="AM92" i="29"/>
  <c r="AN92" i="29"/>
  <c r="AO92" i="29"/>
  <c r="AP92" i="29"/>
  <c r="AL93" i="29"/>
  <c r="AM93" i="29"/>
  <c r="AN93" i="29"/>
  <c r="AO93" i="29"/>
  <c r="AP93" i="29"/>
  <c r="AL94" i="29"/>
  <c r="AM94" i="29"/>
  <c r="AN94" i="29"/>
  <c r="AO94" i="29"/>
  <c r="AP94" i="29"/>
  <c r="AL95" i="29"/>
  <c r="AM95" i="29"/>
  <c r="AN95" i="29"/>
  <c r="AO95" i="29"/>
  <c r="AP95" i="29"/>
  <c r="AL96" i="29"/>
  <c r="AM96" i="29"/>
  <c r="AN96" i="29"/>
  <c r="AO96" i="29"/>
  <c r="AP96" i="29"/>
  <c r="AL97" i="29"/>
  <c r="AM97" i="29"/>
  <c r="AN97" i="29"/>
  <c r="AO97" i="29"/>
  <c r="AP97" i="29"/>
  <c r="AL98" i="29"/>
  <c r="AM98" i="29"/>
  <c r="AN98" i="29"/>
  <c r="AO98" i="29"/>
  <c r="AP98" i="29"/>
  <c r="AL99" i="29"/>
  <c r="AM99" i="29"/>
  <c r="AN99" i="29"/>
  <c r="AO99" i="29"/>
  <c r="AP99" i="29"/>
  <c r="AL100" i="29"/>
  <c r="AM100" i="29"/>
  <c r="AN100" i="29"/>
  <c r="AO100" i="29"/>
  <c r="AP100" i="29"/>
  <c r="AL101" i="29"/>
  <c r="AM101" i="29"/>
  <c r="AN101" i="29"/>
  <c r="AO101" i="29"/>
  <c r="AP101" i="29"/>
  <c r="AL102" i="29"/>
  <c r="AM102" i="29"/>
  <c r="AN102" i="29"/>
  <c r="AO102" i="29"/>
  <c r="AP102" i="29"/>
  <c r="AL103" i="29"/>
  <c r="AM103" i="29"/>
  <c r="AN103" i="29"/>
  <c r="AO103" i="29"/>
  <c r="AP103" i="29"/>
  <c r="AL104" i="29"/>
  <c r="AM104" i="29"/>
  <c r="AN104" i="29"/>
  <c r="AO104" i="29"/>
  <c r="AP104" i="29"/>
  <c r="N105" i="29"/>
  <c r="O105" i="29"/>
  <c r="P105" i="29"/>
  <c r="Q105" i="29"/>
  <c r="R105" i="29"/>
  <c r="S105" i="29"/>
  <c r="T105" i="29"/>
  <c r="U105" i="29"/>
  <c r="V105" i="29"/>
  <c r="W105" i="29"/>
  <c r="X105" i="29"/>
  <c r="Y105" i="29"/>
  <c r="Z105" i="29"/>
  <c r="AA105" i="29"/>
  <c r="AB105" i="29"/>
  <c r="AC105" i="29"/>
  <c r="AD105" i="29"/>
  <c r="AE105" i="29"/>
  <c r="AF105" i="29"/>
  <c r="AG105" i="29"/>
  <c r="AH105" i="29"/>
  <c r="AI105" i="29"/>
  <c r="AJ105" i="29"/>
  <c r="AK105" i="29"/>
  <c r="AL105" i="29"/>
  <c r="AM105" i="29"/>
  <c r="AN105" i="29"/>
  <c r="AO105" i="29"/>
  <c r="AP105" i="29"/>
  <c r="AT48" i="30"/>
  <c r="AU48" i="30"/>
  <c r="AV48" i="30"/>
  <c r="AW48" i="30"/>
  <c r="AX48" i="30"/>
  <c r="AY48" i="30"/>
  <c r="AZ48" i="30"/>
  <c r="AT49" i="30"/>
  <c r="AU49" i="30"/>
  <c r="AV49" i="30"/>
  <c r="AW49" i="30"/>
  <c r="AX49" i="30"/>
  <c r="AY49" i="30"/>
  <c r="AZ49" i="30"/>
  <c r="AT50" i="30"/>
  <c r="AU50" i="30"/>
  <c r="AV50" i="30"/>
  <c r="AW50" i="30"/>
  <c r="AX50" i="30"/>
  <c r="AY50" i="30"/>
  <c r="AZ50" i="30"/>
  <c r="AT51" i="30"/>
  <c r="AU51" i="30"/>
  <c r="AV51" i="30"/>
  <c r="AW51" i="30"/>
  <c r="AX51" i="30"/>
  <c r="AY51" i="30"/>
  <c r="AZ51" i="30"/>
  <c r="AT52" i="30"/>
  <c r="AU52" i="30"/>
  <c r="AV52" i="30"/>
  <c r="AW52" i="30"/>
  <c r="AX52" i="30"/>
  <c r="AY52" i="30"/>
  <c r="AZ52" i="30"/>
  <c r="AT53" i="30"/>
  <c r="AU53" i="30"/>
  <c r="AV53" i="30"/>
  <c r="AW53" i="30"/>
  <c r="AX53" i="30"/>
  <c r="AY53" i="30"/>
  <c r="AZ53" i="30"/>
  <c r="AT54" i="30"/>
  <c r="AU54" i="30"/>
  <c r="AV54" i="30"/>
  <c r="AW54" i="30"/>
  <c r="AX54" i="30"/>
  <c r="AY54" i="30"/>
  <c r="AZ54" i="30"/>
  <c r="AT55" i="30"/>
  <c r="AU55" i="30"/>
  <c r="AV55" i="30"/>
  <c r="AW55" i="30"/>
  <c r="AX55" i="30"/>
  <c r="AY55" i="30"/>
  <c r="AZ55" i="30"/>
  <c r="AT56" i="30"/>
  <c r="AU56" i="30"/>
  <c r="AV56" i="30"/>
  <c r="AW56" i="30"/>
  <c r="AX56" i="30"/>
  <c r="AY56" i="30"/>
  <c r="AZ56" i="30"/>
  <c r="AT57" i="30"/>
  <c r="AU57" i="30"/>
  <c r="AV57" i="30"/>
  <c r="AW57" i="30"/>
  <c r="AX57" i="30"/>
  <c r="AY57" i="30"/>
  <c r="AZ57" i="30"/>
  <c r="AT58" i="30"/>
  <c r="AU58" i="30"/>
  <c r="AV58" i="30"/>
  <c r="AW58" i="30"/>
  <c r="AX58" i="30"/>
  <c r="AY58" i="30"/>
  <c r="AZ58" i="30"/>
  <c r="AT59" i="30"/>
  <c r="AU59" i="30"/>
  <c r="AV59" i="30"/>
  <c r="AW59" i="30"/>
  <c r="AX59" i="30"/>
  <c r="AY59" i="30"/>
  <c r="AZ59" i="30"/>
  <c r="AT60" i="30"/>
  <c r="AU60" i="30"/>
  <c r="AV60" i="30"/>
  <c r="AW60" i="30"/>
  <c r="AX60" i="30"/>
  <c r="AY60" i="30"/>
  <c r="AZ60" i="30"/>
  <c r="AT61" i="30"/>
  <c r="AU61" i="30"/>
  <c r="AV61" i="30"/>
  <c r="AW61" i="30"/>
  <c r="AX61" i="30"/>
  <c r="AY61" i="30"/>
  <c r="AZ61" i="30"/>
  <c r="P62" i="30"/>
  <c r="Q62" i="30"/>
  <c r="R62" i="30"/>
  <c r="S62" i="30"/>
  <c r="T62" i="30"/>
  <c r="U62" i="30"/>
  <c r="V62" i="30"/>
  <c r="W62" i="30"/>
  <c r="X62" i="30"/>
  <c r="Y62" i="30"/>
  <c r="Z62" i="30"/>
  <c r="AA62" i="30"/>
  <c r="AB62" i="30"/>
  <c r="AC62" i="30"/>
  <c r="AD62" i="30"/>
  <c r="AE62" i="30"/>
  <c r="AF62" i="30"/>
  <c r="AG62" i="30"/>
  <c r="AH62" i="30"/>
  <c r="AI62" i="30"/>
  <c r="AJ62" i="30"/>
  <c r="AK62" i="30"/>
  <c r="AL62" i="30"/>
  <c r="AM62" i="30"/>
  <c r="AN62" i="30"/>
  <c r="AO62" i="30"/>
  <c r="AP62" i="30"/>
  <c r="AQ62" i="30"/>
  <c r="AR62" i="30"/>
  <c r="AS62" i="30"/>
  <c r="AT62" i="30"/>
  <c r="AU62" i="30"/>
  <c r="AV62" i="30"/>
  <c r="AW62" i="30"/>
  <c r="AX62" i="30"/>
  <c r="AY62" i="30"/>
  <c r="AZ62" i="30"/>
  <c r="AN65" i="30"/>
  <c r="AO65" i="30"/>
  <c r="AP65" i="30"/>
  <c r="AQ65" i="30"/>
  <c r="AR65" i="30"/>
  <c r="AN66" i="30"/>
  <c r="AO66" i="30"/>
  <c r="AP66" i="30"/>
  <c r="AQ66" i="30"/>
  <c r="AR66" i="30"/>
  <c r="AN67" i="30"/>
  <c r="AO67" i="30"/>
  <c r="AP67" i="30"/>
  <c r="AQ67" i="30"/>
  <c r="AR67" i="30"/>
  <c r="AN68" i="30"/>
  <c r="AO68" i="30"/>
  <c r="AP68" i="30"/>
  <c r="AQ68" i="30"/>
  <c r="AR68" i="30"/>
  <c r="AN69" i="30"/>
  <c r="AO69" i="30"/>
  <c r="AP69" i="30"/>
  <c r="AQ69" i="30"/>
  <c r="AR69" i="30"/>
  <c r="AN70" i="30"/>
  <c r="AO70" i="30"/>
  <c r="AP70" i="30"/>
  <c r="AQ70" i="30"/>
  <c r="AR70" i="30"/>
  <c r="AN71" i="30"/>
  <c r="AO71" i="30"/>
  <c r="AP71" i="30"/>
  <c r="AQ71" i="30"/>
  <c r="AR71" i="30"/>
  <c r="AN72" i="30"/>
  <c r="AO72" i="30"/>
  <c r="AP72" i="30"/>
  <c r="AQ72" i="30"/>
  <c r="AR72" i="30"/>
  <c r="AN73" i="30"/>
  <c r="AO73" i="30"/>
  <c r="AP73" i="30"/>
  <c r="AQ73" i="30"/>
  <c r="AR73" i="30"/>
  <c r="AN74" i="30"/>
  <c r="AO74" i="30"/>
  <c r="AP74" i="30"/>
  <c r="AQ74" i="30"/>
  <c r="AR74" i="30"/>
  <c r="AN75" i="30"/>
  <c r="AO75" i="30"/>
  <c r="AP75" i="30"/>
  <c r="AQ75" i="30"/>
  <c r="AR75" i="30"/>
  <c r="AN76" i="30"/>
  <c r="AO76" i="30"/>
  <c r="AP76" i="30"/>
  <c r="AQ76" i="30"/>
  <c r="AR76" i="30"/>
  <c r="AN77" i="30"/>
  <c r="AO77" i="30"/>
  <c r="AP77" i="30"/>
  <c r="AQ77" i="30"/>
  <c r="AR77" i="30"/>
  <c r="AN78" i="30"/>
  <c r="AO78" i="30"/>
  <c r="AP78" i="30"/>
  <c r="AQ78" i="30"/>
  <c r="AR78" i="30"/>
  <c r="AN79" i="30"/>
  <c r="AO79" i="30"/>
  <c r="AP79" i="30"/>
  <c r="AQ79" i="30"/>
  <c r="AR79" i="30"/>
  <c r="P80" i="30"/>
  <c r="Q80" i="30"/>
  <c r="R80" i="30"/>
  <c r="S80" i="30"/>
  <c r="T80" i="30"/>
  <c r="U80" i="30"/>
  <c r="V80" i="30"/>
  <c r="W80" i="30"/>
  <c r="X80" i="30"/>
  <c r="Y80" i="30"/>
  <c r="Z80" i="30"/>
  <c r="AA80" i="30"/>
  <c r="AB80" i="30"/>
  <c r="AC80" i="30"/>
  <c r="AD80" i="30"/>
  <c r="AE80" i="30"/>
  <c r="AF80" i="30"/>
  <c r="AG80" i="30"/>
  <c r="AH80" i="30"/>
  <c r="AI80" i="30"/>
  <c r="AJ80" i="30"/>
  <c r="AK80" i="30"/>
  <c r="AL80" i="30"/>
  <c r="AM80" i="30"/>
  <c r="AN80" i="30"/>
  <c r="AO80" i="30"/>
  <c r="AP80" i="30"/>
  <c r="AQ80" i="30"/>
  <c r="AR80" i="30"/>
  <c r="P48" i="31"/>
  <c r="Q48" i="31"/>
  <c r="R48" i="31"/>
  <c r="S48" i="31"/>
  <c r="T48" i="31"/>
  <c r="U48" i="31"/>
  <c r="V48" i="31"/>
  <c r="P49" i="31"/>
  <c r="Q49" i="31"/>
  <c r="R49" i="31"/>
  <c r="S49" i="31"/>
  <c r="T49" i="31"/>
  <c r="U49" i="31"/>
  <c r="V49" i="31"/>
  <c r="P50" i="31"/>
  <c r="Q50" i="31"/>
  <c r="R50" i="31"/>
  <c r="S50" i="31"/>
  <c r="T50" i="31"/>
  <c r="U50" i="31"/>
  <c r="V50" i="31"/>
  <c r="P51" i="31"/>
  <c r="Q51" i="31"/>
  <c r="R51" i="31"/>
  <c r="S51" i="31"/>
  <c r="T51" i="31"/>
  <c r="U51" i="31"/>
  <c r="V51" i="31"/>
  <c r="P52" i="31"/>
  <c r="Q52" i="31"/>
  <c r="R52" i="31"/>
  <c r="S52" i="31"/>
  <c r="T52" i="31"/>
  <c r="U52" i="31"/>
  <c r="V52" i="31"/>
  <c r="P53" i="31"/>
  <c r="Q53" i="31"/>
  <c r="R53" i="31"/>
  <c r="S53" i="31"/>
  <c r="T53" i="31"/>
  <c r="U53" i="31"/>
  <c r="V53" i="31"/>
  <c r="P54" i="31"/>
  <c r="Q54" i="31"/>
  <c r="R54" i="31"/>
  <c r="S54" i="31"/>
  <c r="T54" i="31"/>
  <c r="U54" i="31"/>
  <c r="V54" i="31"/>
  <c r="P55" i="31"/>
  <c r="Q55" i="31"/>
  <c r="R55" i="31"/>
  <c r="S55" i="31"/>
  <c r="T55" i="31"/>
  <c r="U55" i="31"/>
  <c r="V55" i="31"/>
  <c r="P56" i="31"/>
  <c r="Q56" i="31"/>
  <c r="R56" i="31"/>
  <c r="S56" i="31"/>
  <c r="T56" i="31"/>
  <c r="U56" i="31"/>
  <c r="V56" i="31"/>
  <c r="P57" i="31"/>
  <c r="Q57" i="31"/>
  <c r="R57" i="31"/>
  <c r="S57" i="31"/>
  <c r="T57" i="31"/>
  <c r="U57" i="31"/>
  <c r="V57" i="31"/>
  <c r="P58" i="31"/>
  <c r="Q58" i="31"/>
  <c r="R58" i="31"/>
  <c r="S58" i="31"/>
  <c r="T58" i="31"/>
  <c r="U58" i="31"/>
  <c r="V58" i="31"/>
  <c r="P59" i="31"/>
  <c r="Q59" i="31"/>
  <c r="R59" i="31"/>
  <c r="S59" i="31"/>
  <c r="T59" i="31"/>
  <c r="U59" i="31"/>
  <c r="V59" i="31"/>
  <c r="P60" i="31"/>
  <c r="Q60" i="31"/>
  <c r="R60" i="31"/>
  <c r="S60" i="31"/>
  <c r="T60" i="31"/>
  <c r="U60" i="31"/>
  <c r="V60" i="31"/>
  <c r="P61" i="31"/>
  <c r="Q61" i="31"/>
  <c r="R61" i="31"/>
  <c r="S61" i="31"/>
  <c r="T61" i="31"/>
  <c r="U61" i="31"/>
  <c r="V61" i="31"/>
  <c r="W62" i="31"/>
  <c r="P62" i="31"/>
  <c r="X62" i="31"/>
  <c r="Y62" i="31"/>
  <c r="Q62" i="31"/>
  <c r="Z62" i="31"/>
  <c r="AA62" i="31"/>
  <c r="S62" i="31"/>
  <c r="AB62" i="31"/>
  <c r="AC62" i="31"/>
  <c r="AD62" i="31"/>
  <c r="AE62" i="31"/>
  <c r="AF62" i="31"/>
  <c r="AG62" i="31"/>
  <c r="AH62" i="31"/>
  <c r="AI62" i="31"/>
  <c r="AJ62" i="31"/>
  <c r="AK62" i="31"/>
  <c r="AL62" i="31"/>
  <c r="AM62" i="31"/>
  <c r="AN62" i="31"/>
  <c r="T62" i="31"/>
  <c r="AO62" i="31"/>
  <c r="AP62" i="31"/>
  <c r="AQ62" i="31"/>
  <c r="AR62" i="31"/>
  <c r="AS62" i="31"/>
  <c r="AT62" i="31"/>
  <c r="AU62" i="31"/>
  <c r="AV62" i="31"/>
  <c r="AW62" i="31"/>
  <c r="AX62" i="31"/>
  <c r="P66" i="31"/>
  <c r="R66" i="31"/>
  <c r="S66" i="31"/>
  <c r="T66" i="31"/>
  <c r="U66" i="31"/>
  <c r="P67" i="31"/>
  <c r="R67" i="31"/>
  <c r="S67" i="31"/>
  <c r="T67" i="31"/>
  <c r="U67" i="31"/>
  <c r="P68" i="31"/>
  <c r="R68" i="31"/>
  <c r="S68" i="31"/>
  <c r="T68" i="31"/>
  <c r="U68" i="31"/>
  <c r="P69" i="31"/>
  <c r="R69" i="31"/>
  <c r="S69" i="31"/>
  <c r="T69" i="31"/>
  <c r="U69" i="31"/>
  <c r="P70" i="31"/>
  <c r="R70" i="31"/>
  <c r="S70" i="31"/>
  <c r="T70" i="31"/>
  <c r="U70" i="31"/>
  <c r="P71" i="31"/>
  <c r="R71" i="31"/>
  <c r="S71" i="31"/>
  <c r="T71" i="31"/>
  <c r="U71" i="31"/>
  <c r="P72" i="31"/>
  <c r="R72" i="31"/>
  <c r="S72" i="31"/>
  <c r="T72" i="31"/>
  <c r="U72" i="31"/>
  <c r="P73" i="31"/>
  <c r="R73" i="31"/>
  <c r="S73" i="31"/>
  <c r="T73" i="31"/>
  <c r="U73" i="31"/>
  <c r="P74" i="31"/>
  <c r="R74" i="31"/>
  <c r="S74" i="31"/>
  <c r="T74" i="31"/>
  <c r="U74" i="31"/>
  <c r="P75" i="31"/>
  <c r="R75" i="31"/>
  <c r="S75" i="31"/>
  <c r="T75" i="31"/>
  <c r="U75" i="31"/>
  <c r="P76" i="31"/>
  <c r="R76" i="31"/>
  <c r="S76" i="31"/>
  <c r="T76" i="31"/>
  <c r="U76" i="31"/>
  <c r="R77" i="31"/>
  <c r="V77" i="31"/>
  <c r="T77" i="31"/>
  <c r="W77" i="31"/>
  <c r="U77" i="31"/>
  <c r="X77" i="31"/>
  <c r="Y77" i="31"/>
  <c r="Z77" i="31"/>
  <c r="AA77" i="31"/>
  <c r="AB77" i="31"/>
  <c r="AC77" i="31"/>
  <c r="AD77" i="31"/>
  <c r="AE77" i="31"/>
  <c r="AF77" i="31"/>
  <c r="AG77" i="31"/>
  <c r="S77" i="31"/>
  <c r="AH77" i="31"/>
  <c r="AI77" i="31"/>
  <c r="AJ77" i="31"/>
  <c r="AK77" i="31"/>
  <c r="AL77" i="31"/>
  <c r="AM77" i="31"/>
  <c r="AN77" i="31"/>
  <c r="AO77" i="31"/>
  <c r="AP77" i="31"/>
  <c r="AQ77" i="31"/>
  <c r="P81" i="31"/>
  <c r="R81" i="31"/>
  <c r="S81" i="31"/>
  <c r="T81" i="31"/>
  <c r="U81" i="31"/>
  <c r="P82" i="31"/>
  <c r="R82" i="31"/>
  <c r="S82" i="31"/>
  <c r="T82" i="31"/>
  <c r="U82" i="31"/>
  <c r="P83" i="31"/>
  <c r="R83" i="31"/>
  <c r="S83" i="31"/>
  <c r="T83" i="31"/>
  <c r="U83" i="31"/>
  <c r="P84" i="31"/>
  <c r="R84" i="31"/>
  <c r="S84" i="31"/>
  <c r="T84" i="31"/>
  <c r="U84" i="31"/>
  <c r="P85" i="31"/>
  <c r="R85" i="31"/>
  <c r="S85" i="31"/>
  <c r="T85" i="31"/>
  <c r="U85" i="31"/>
  <c r="P86" i="31"/>
  <c r="R86" i="31"/>
  <c r="S86" i="31"/>
  <c r="T86" i="31"/>
  <c r="U86" i="31"/>
  <c r="P87" i="31"/>
  <c r="R87" i="31"/>
  <c r="S87" i="31"/>
  <c r="T87" i="31"/>
  <c r="U87" i="31"/>
  <c r="P88" i="31"/>
  <c r="R88" i="31"/>
  <c r="S88" i="31"/>
  <c r="T88" i="31"/>
  <c r="U88" i="31"/>
  <c r="P89" i="31"/>
  <c r="R89" i="31"/>
  <c r="S89" i="31"/>
  <c r="T89" i="31"/>
  <c r="U89" i="31"/>
  <c r="P90" i="31"/>
  <c r="R90" i="31"/>
  <c r="S90" i="31"/>
  <c r="T90" i="31"/>
  <c r="U90" i="31"/>
  <c r="P91" i="31"/>
  <c r="R91" i="31"/>
  <c r="S91" i="31"/>
  <c r="T91" i="31"/>
  <c r="U91" i="31"/>
  <c r="P92" i="31"/>
  <c r="R92" i="31"/>
  <c r="S92" i="31"/>
  <c r="T92" i="31"/>
  <c r="U92" i="31"/>
  <c r="P93" i="31"/>
  <c r="R93" i="31"/>
  <c r="S93" i="31"/>
  <c r="T93" i="31"/>
  <c r="U93" i="31"/>
  <c r="P94" i="31"/>
  <c r="R94" i="31"/>
  <c r="S94" i="31"/>
  <c r="T94" i="31"/>
  <c r="U94" i="31"/>
  <c r="P95" i="31"/>
  <c r="R95" i="31"/>
  <c r="S95" i="31"/>
  <c r="T95" i="31"/>
  <c r="U95" i="31"/>
  <c r="P96" i="31"/>
  <c r="R96" i="31"/>
  <c r="S96" i="31"/>
  <c r="T96" i="31"/>
  <c r="U96" i="31"/>
  <c r="V97" i="31"/>
  <c r="P97" i="31"/>
  <c r="W97" i="31"/>
  <c r="T97" i="31"/>
  <c r="X97" i="31"/>
  <c r="Y97" i="31"/>
  <c r="Z97" i="31"/>
  <c r="AA97" i="31"/>
  <c r="U97" i="31"/>
  <c r="AB97" i="31"/>
  <c r="AC97" i="31"/>
  <c r="AD97" i="31"/>
  <c r="AE97" i="31"/>
  <c r="AF97" i="31"/>
  <c r="AG97" i="31"/>
  <c r="S97" i="31"/>
  <c r="AH97" i="31"/>
  <c r="AI97" i="31"/>
  <c r="AJ97" i="31"/>
  <c r="AK97" i="31"/>
  <c r="AL97" i="31"/>
  <c r="AM97" i="31"/>
  <c r="AN97" i="31"/>
  <c r="AO97" i="31"/>
  <c r="AP97" i="31"/>
  <c r="AQ97" i="31"/>
  <c r="O45" i="32"/>
  <c r="P45" i="32"/>
  <c r="Q45" i="32"/>
  <c r="R45" i="32"/>
  <c r="S45" i="32"/>
  <c r="T45" i="32"/>
  <c r="U45" i="32"/>
  <c r="O46" i="32"/>
  <c r="P46" i="32"/>
  <c r="Q46" i="32"/>
  <c r="R46" i="32"/>
  <c r="S46" i="32"/>
  <c r="T46" i="32"/>
  <c r="U46" i="32"/>
  <c r="O47" i="32"/>
  <c r="P47" i="32"/>
  <c r="Q47" i="32"/>
  <c r="R47" i="32"/>
  <c r="S47" i="32"/>
  <c r="T47" i="32"/>
  <c r="U47" i="32"/>
  <c r="O48" i="32"/>
  <c r="P48" i="32"/>
  <c r="Q48" i="32"/>
  <c r="R48" i="32"/>
  <c r="S48" i="32"/>
  <c r="T48" i="32"/>
  <c r="U48" i="32"/>
  <c r="O49" i="32"/>
  <c r="P49" i="32"/>
  <c r="Q49" i="32"/>
  <c r="R49" i="32"/>
  <c r="S49" i="32"/>
  <c r="T49" i="32"/>
  <c r="U49" i="32"/>
  <c r="O50" i="32"/>
  <c r="P50" i="32"/>
  <c r="Q50" i="32"/>
  <c r="R50" i="32"/>
  <c r="S50" i="32"/>
  <c r="T50" i="32"/>
  <c r="U50" i="32"/>
  <c r="O51" i="32"/>
  <c r="P51" i="32"/>
  <c r="Q51" i="32"/>
  <c r="R51" i="32"/>
  <c r="S51" i="32"/>
  <c r="T51" i="32"/>
  <c r="U51" i="32"/>
  <c r="O52" i="32"/>
  <c r="P52" i="32"/>
  <c r="Q52" i="32"/>
  <c r="R52" i="32"/>
  <c r="S52" i="32"/>
  <c r="T52" i="32"/>
  <c r="U52" i="32"/>
  <c r="O53" i="32"/>
  <c r="P53" i="32"/>
  <c r="Q53" i="32"/>
  <c r="R53" i="32"/>
  <c r="S53" i="32"/>
  <c r="T53" i="32"/>
  <c r="U53" i="32"/>
  <c r="O54" i="32"/>
  <c r="P54" i="32"/>
  <c r="Q54" i="32"/>
  <c r="R54" i="32"/>
  <c r="S54" i="32"/>
  <c r="T54" i="32"/>
  <c r="U54" i="32"/>
  <c r="O55" i="32"/>
  <c r="P55" i="32"/>
  <c r="Q55" i="32"/>
  <c r="R55" i="32"/>
  <c r="S55" i="32"/>
  <c r="T55" i="32"/>
  <c r="U55" i="32"/>
  <c r="O56" i="32"/>
  <c r="P56" i="32"/>
  <c r="Q56" i="32"/>
  <c r="R56" i="32"/>
  <c r="S56" i="32"/>
  <c r="T56" i="32"/>
  <c r="U56" i="32"/>
  <c r="O57" i="32"/>
  <c r="P57" i="32"/>
  <c r="Q57" i="32"/>
  <c r="R57" i="32"/>
  <c r="S57" i="32"/>
  <c r="T57" i="32"/>
  <c r="U57" i="32"/>
  <c r="O58" i="32"/>
  <c r="P58" i="32"/>
  <c r="Q58" i="32"/>
  <c r="R58" i="32"/>
  <c r="S58" i="32"/>
  <c r="T58" i="32"/>
  <c r="U58" i="32"/>
  <c r="V59" i="32"/>
  <c r="Q59" i="32"/>
  <c r="W59" i="32"/>
  <c r="X59" i="32"/>
  <c r="P59" i="32"/>
  <c r="Y59" i="32"/>
  <c r="Z59" i="32"/>
  <c r="T59" i="32"/>
  <c r="AA59" i="32"/>
  <c r="AB59" i="32"/>
  <c r="AC59" i="32"/>
  <c r="AD59" i="32"/>
  <c r="AE59" i="32"/>
  <c r="U59" i="32"/>
  <c r="AF59" i="32"/>
  <c r="AG59" i="32"/>
  <c r="AH59" i="32"/>
  <c r="AI59" i="32"/>
  <c r="AJ59" i="32"/>
  <c r="AK59" i="32"/>
  <c r="AL59" i="32"/>
  <c r="AM59" i="32"/>
  <c r="AN59" i="32"/>
  <c r="S59" i="32"/>
  <c r="AO59" i="32"/>
  <c r="AP59" i="32"/>
  <c r="AQ59" i="32"/>
  <c r="AR59" i="32"/>
  <c r="AS59" i="32"/>
  <c r="AT59" i="32"/>
  <c r="AU59" i="32"/>
  <c r="AV59" i="32"/>
  <c r="AW59" i="32"/>
  <c r="AX59" i="32"/>
  <c r="O63" i="32"/>
  <c r="Q63" i="32"/>
  <c r="R63" i="32"/>
  <c r="S63" i="32"/>
  <c r="T63" i="32"/>
  <c r="O64" i="32"/>
  <c r="Q64" i="32"/>
  <c r="R64" i="32"/>
  <c r="S64" i="32"/>
  <c r="T64" i="32"/>
  <c r="O65" i="32"/>
  <c r="Q65" i="32"/>
  <c r="R65" i="32"/>
  <c r="S65" i="32"/>
  <c r="T65" i="32"/>
  <c r="O66" i="32"/>
  <c r="Q66" i="32"/>
  <c r="R66" i="32"/>
  <c r="S66" i="32"/>
  <c r="T66" i="32"/>
  <c r="O67" i="32"/>
  <c r="Q67" i="32"/>
  <c r="R67" i="32"/>
  <c r="S67" i="32"/>
  <c r="T67" i="32"/>
  <c r="O68" i="32"/>
  <c r="Q68" i="32"/>
  <c r="R68" i="32"/>
  <c r="S68" i="32"/>
  <c r="T68" i="32"/>
  <c r="O69" i="32"/>
  <c r="Q69" i="32"/>
  <c r="R69" i="32"/>
  <c r="S69" i="32"/>
  <c r="T69" i="32"/>
  <c r="O70" i="32"/>
  <c r="Q70" i="32"/>
  <c r="R70" i="32"/>
  <c r="S70" i="32"/>
  <c r="T70" i="32"/>
  <c r="O71" i="32"/>
  <c r="Q71" i="32"/>
  <c r="R71" i="32"/>
  <c r="S71" i="32"/>
  <c r="T71" i="32"/>
  <c r="O72" i="32"/>
  <c r="Q72" i="32"/>
  <c r="R72" i="32"/>
  <c r="S72" i="32"/>
  <c r="T72" i="32"/>
  <c r="O73" i="32"/>
  <c r="Q73" i="32"/>
  <c r="R73" i="32"/>
  <c r="S73" i="32"/>
  <c r="T73" i="32"/>
  <c r="O74" i="32"/>
  <c r="Q74" i="32"/>
  <c r="R74" i="32"/>
  <c r="S74" i="32"/>
  <c r="T74" i="32"/>
  <c r="O75" i="32"/>
  <c r="Q75" i="32"/>
  <c r="R75" i="32"/>
  <c r="S75" i="32"/>
  <c r="T75" i="32"/>
  <c r="O76" i="32"/>
  <c r="Q76" i="32"/>
  <c r="R76" i="32"/>
  <c r="S76" i="32"/>
  <c r="T76" i="32"/>
  <c r="U77" i="32"/>
  <c r="O77" i="32"/>
  <c r="V77" i="32"/>
  <c r="S77" i="32"/>
  <c r="W77" i="32"/>
  <c r="X77" i="32"/>
  <c r="Y77" i="32"/>
  <c r="Z77" i="32"/>
  <c r="AA77" i="32"/>
  <c r="AB77" i="32"/>
  <c r="AC77" i="32"/>
  <c r="AD77" i="32"/>
  <c r="AE77" i="32"/>
  <c r="AF77" i="32"/>
  <c r="R77" i="32"/>
  <c r="AG77" i="32"/>
  <c r="AH77" i="32"/>
  <c r="AI77" i="32"/>
  <c r="AJ77" i="32"/>
  <c r="AK77" i="32"/>
  <c r="AL77" i="32"/>
  <c r="AM77" i="32"/>
  <c r="AN77" i="32"/>
  <c r="AO77" i="32"/>
  <c r="AP77" i="32"/>
  <c r="O81" i="32"/>
  <c r="Q81" i="32"/>
  <c r="R81" i="32"/>
  <c r="S81" i="32"/>
  <c r="T81" i="32"/>
  <c r="O82" i="32"/>
  <c r="Q82" i="32"/>
  <c r="R82" i="32"/>
  <c r="S82" i="32"/>
  <c r="T82" i="32"/>
  <c r="O83" i="32"/>
  <c r="Q83" i="32"/>
  <c r="R83" i="32"/>
  <c r="S83" i="32"/>
  <c r="T83" i="32"/>
  <c r="O84" i="32"/>
  <c r="Q84" i="32"/>
  <c r="R84" i="32"/>
  <c r="S84" i="32"/>
  <c r="T84" i="32"/>
  <c r="O85" i="32"/>
  <c r="Q85" i="32"/>
  <c r="R85" i="32"/>
  <c r="S85" i="32"/>
  <c r="T85" i="32"/>
  <c r="O86" i="32"/>
  <c r="Q86" i="32"/>
  <c r="R86" i="32"/>
  <c r="S86" i="32"/>
  <c r="T86" i="32"/>
  <c r="O87" i="32"/>
  <c r="Q87" i="32"/>
  <c r="R87" i="32"/>
  <c r="S87" i="32"/>
  <c r="T87" i="32"/>
  <c r="O88" i="32"/>
  <c r="Q88" i="32"/>
  <c r="R88" i="32"/>
  <c r="S88" i="32"/>
  <c r="T88" i="32"/>
  <c r="O89" i="32"/>
  <c r="Q89" i="32"/>
  <c r="R89" i="32"/>
  <c r="S89" i="32"/>
  <c r="T89" i="32"/>
  <c r="O90" i="32"/>
  <c r="Q90" i="32"/>
  <c r="R90" i="32"/>
  <c r="S90" i="32"/>
  <c r="T90" i="32"/>
  <c r="O91" i="32"/>
  <c r="Q91" i="32"/>
  <c r="R91" i="32"/>
  <c r="S91" i="32"/>
  <c r="T91" i="32"/>
  <c r="O92" i="32"/>
  <c r="Q92" i="32"/>
  <c r="R92" i="32"/>
  <c r="S92" i="32"/>
  <c r="T92" i="32"/>
  <c r="O93" i="32"/>
  <c r="Q93" i="32"/>
  <c r="R93" i="32"/>
  <c r="S93" i="32"/>
  <c r="T93" i="32"/>
  <c r="O94" i="32"/>
  <c r="Q94" i="32"/>
  <c r="R94" i="32"/>
  <c r="S94" i="32"/>
  <c r="T94" i="32"/>
  <c r="O95" i="32"/>
  <c r="Q95" i="32"/>
  <c r="R95" i="32"/>
  <c r="S95" i="32"/>
  <c r="T95" i="32"/>
  <c r="O96" i="32"/>
  <c r="Q96" i="32"/>
  <c r="R96" i="32"/>
  <c r="S96" i="32"/>
  <c r="T96" i="32"/>
  <c r="U97" i="32"/>
  <c r="O97" i="32"/>
  <c r="V97" i="32"/>
  <c r="S97" i="32"/>
  <c r="W97" i="32"/>
  <c r="X97" i="32"/>
  <c r="Y97" i="32"/>
  <c r="Z97" i="32"/>
  <c r="AA97" i="32"/>
  <c r="AB97" i="32"/>
  <c r="AC97" i="32"/>
  <c r="AD97" i="32"/>
  <c r="AE97" i="32"/>
  <c r="AF97" i="32"/>
  <c r="AG97" i="32"/>
  <c r="AH97" i="32"/>
  <c r="R97" i="32"/>
  <c r="AI97" i="32"/>
  <c r="AJ97" i="32"/>
  <c r="AK97" i="32"/>
  <c r="AL97" i="32"/>
  <c r="AM97" i="32"/>
  <c r="AN97" i="32"/>
  <c r="AO97" i="32"/>
  <c r="AP97" i="32"/>
  <c r="O49" i="33"/>
  <c r="P49" i="33"/>
  <c r="Q49" i="33"/>
  <c r="R49" i="33"/>
  <c r="S49" i="33"/>
  <c r="T49" i="33"/>
  <c r="U49" i="33"/>
  <c r="O50" i="33"/>
  <c r="P50" i="33"/>
  <c r="Q50" i="33"/>
  <c r="R50" i="33"/>
  <c r="S50" i="33"/>
  <c r="T50" i="33"/>
  <c r="U50" i="33"/>
  <c r="O51" i="33"/>
  <c r="P51" i="33"/>
  <c r="Q51" i="33"/>
  <c r="R51" i="33"/>
  <c r="S51" i="33"/>
  <c r="T51" i="33"/>
  <c r="U51" i="33"/>
  <c r="O52" i="33"/>
  <c r="P52" i="33"/>
  <c r="Q52" i="33"/>
  <c r="R52" i="33"/>
  <c r="S52" i="33"/>
  <c r="T52" i="33"/>
  <c r="U52" i="33"/>
  <c r="O53" i="33"/>
  <c r="P53" i="33"/>
  <c r="Q53" i="33"/>
  <c r="R53" i="33"/>
  <c r="S53" i="33"/>
  <c r="T53" i="33"/>
  <c r="U53" i="33"/>
  <c r="O54" i="33"/>
  <c r="P54" i="33"/>
  <c r="Q54" i="33"/>
  <c r="R54" i="33"/>
  <c r="S54" i="33"/>
  <c r="T54" i="33"/>
  <c r="U54" i="33"/>
  <c r="O55" i="33"/>
  <c r="P55" i="33"/>
  <c r="Q55" i="33"/>
  <c r="R55" i="33"/>
  <c r="S55" i="33"/>
  <c r="T55" i="33"/>
  <c r="U55" i="33"/>
  <c r="O56" i="33"/>
  <c r="P56" i="33"/>
  <c r="Q56" i="33"/>
  <c r="R56" i="33"/>
  <c r="S56" i="33"/>
  <c r="T56" i="33"/>
  <c r="U56" i="33"/>
  <c r="V57" i="33"/>
  <c r="Q57" i="33"/>
  <c r="W57" i="33"/>
  <c r="X57" i="33"/>
  <c r="P57" i="33"/>
  <c r="Y57" i="33"/>
  <c r="U57" i="33"/>
  <c r="Z57" i="33"/>
  <c r="AA57" i="33"/>
  <c r="R57" i="33"/>
  <c r="AB57" i="33"/>
  <c r="AC57" i="33"/>
  <c r="AD57" i="33"/>
  <c r="AE57" i="33"/>
  <c r="AF57" i="33"/>
  <c r="AG57" i="33"/>
  <c r="AH57" i="33"/>
  <c r="AI57" i="33"/>
  <c r="AJ57" i="33"/>
  <c r="AK57" i="33"/>
  <c r="AL57" i="33"/>
  <c r="S57" i="33"/>
  <c r="AM57" i="33"/>
  <c r="AN57" i="33"/>
  <c r="AO57" i="33"/>
  <c r="AP57" i="33"/>
  <c r="AQ57" i="33"/>
  <c r="AR57" i="33"/>
  <c r="AS57" i="33"/>
  <c r="AT57" i="33"/>
  <c r="AU57" i="33"/>
  <c r="AV57" i="33"/>
  <c r="O61" i="33"/>
  <c r="P61" i="33"/>
  <c r="R61" i="33"/>
  <c r="S61" i="33"/>
  <c r="T61" i="33"/>
  <c r="U61" i="33"/>
  <c r="O62" i="33"/>
  <c r="P62" i="33"/>
  <c r="R62" i="33"/>
  <c r="S62" i="33"/>
  <c r="T62" i="33"/>
  <c r="U62" i="33"/>
  <c r="O63" i="33"/>
  <c r="P63" i="33"/>
  <c r="R63" i="33"/>
  <c r="S63" i="33"/>
  <c r="T63" i="33"/>
  <c r="U63" i="33"/>
  <c r="O64" i="33"/>
  <c r="P64" i="33"/>
  <c r="R64" i="33"/>
  <c r="S64" i="33"/>
  <c r="T64" i="33"/>
  <c r="U64" i="33"/>
  <c r="O65" i="33"/>
  <c r="P65" i="33"/>
  <c r="R65" i="33"/>
  <c r="S65" i="33"/>
  <c r="T65" i="33"/>
  <c r="U65" i="33"/>
  <c r="O66" i="33"/>
  <c r="P66" i="33"/>
  <c r="R66" i="33"/>
  <c r="S66" i="33"/>
  <c r="T66" i="33"/>
  <c r="U66" i="33"/>
  <c r="O67" i="33"/>
  <c r="P67" i="33"/>
  <c r="R67" i="33"/>
  <c r="S67" i="33"/>
  <c r="T67" i="33"/>
  <c r="U67" i="33"/>
  <c r="O68" i="33"/>
  <c r="P68" i="33"/>
  <c r="R68" i="33"/>
  <c r="S68" i="33"/>
  <c r="T68" i="33"/>
  <c r="U68" i="33"/>
  <c r="O69" i="33"/>
  <c r="P69" i="33"/>
  <c r="R69" i="33"/>
  <c r="S69" i="33"/>
  <c r="T69" i="33"/>
  <c r="U69" i="33"/>
  <c r="O70" i="33"/>
  <c r="P70" i="33"/>
  <c r="R70" i="33"/>
  <c r="S70" i="33"/>
  <c r="T70" i="33"/>
  <c r="U70" i="33"/>
  <c r="X71" i="33"/>
  <c r="O71" i="33"/>
  <c r="Y71" i="33"/>
  <c r="AA71" i="33"/>
  <c r="AB71" i="33"/>
  <c r="U71" i="33"/>
  <c r="AD71" i="33"/>
  <c r="AF71" i="33"/>
  <c r="AG71" i="33"/>
  <c r="AH71" i="33"/>
  <c r="AI71" i="33"/>
  <c r="AJ71" i="33"/>
  <c r="AK71" i="33"/>
  <c r="AL71" i="33"/>
  <c r="S71" i="33"/>
  <c r="AM71" i="33"/>
  <c r="AN71" i="33"/>
  <c r="AO71" i="33"/>
  <c r="AP71" i="33"/>
  <c r="AQ71" i="33"/>
  <c r="AR71" i="33"/>
  <c r="AS71" i="33"/>
  <c r="AT71" i="33"/>
  <c r="AU71" i="33"/>
  <c r="AV71" i="33"/>
  <c r="M49" i="34"/>
  <c r="N49" i="34"/>
  <c r="O49" i="34"/>
  <c r="P49" i="34"/>
  <c r="Q49" i="34"/>
  <c r="R49" i="34"/>
  <c r="S49" i="34"/>
  <c r="M50" i="34"/>
  <c r="N50" i="34"/>
  <c r="O50" i="34"/>
  <c r="P50" i="34"/>
  <c r="Q50" i="34"/>
  <c r="R50" i="34"/>
  <c r="S50" i="34"/>
  <c r="M51" i="34"/>
  <c r="N51" i="34"/>
  <c r="O51" i="34"/>
  <c r="P51" i="34"/>
  <c r="Q51" i="34"/>
  <c r="R51" i="34"/>
  <c r="S51" i="34"/>
  <c r="M52" i="34"/>
  <c r="N52" i="34"/>
  <c r="O52" i="34"/>
  <c r="P52" i="34"/>
  <c r="Q52" i="34"/>
  <c r="R52" i="34"/>
  <c r="S52" i="34"/>
  <c r="M53" i="34"/>
  <c r="N53" i="34"/>
  <c r="O53" i="34"/>
  <c r="P53" i="34"/>
  <c r="Q53" i="34"/>
  <c r="R53" i="34"/>
  <c r="S53" i="34"/>
  <c r="M54" i="34"/>
  <c r="N54" i="34"/>
  <c r="O54" i="34"/>
  <c r="P54" i="34"/>
  <c r="Q54" i="34"/>
  <c r="R54" i="34"/>
  <c r="S54" i="34"/>
  <c r="M55" i="34"/>
  <c r="N55" i="34"/>
  <c r="O55" i="34"/>
  <c r="P55" i="34"/>
  <c r="Q55" i="34"/>
  <c r="R55" i="34"/>
  <c r="S55" i="34"/>
  <c r="T56" i="34"/>
  <c r="O56" i="34"/>
  <c r="U56" i="34"/>
  <c r="M56" i="34"/>
  <c r="V56" i="34"/>
  <c r="P56" i="34"/>
  <c r="W56" i="34"/>
  <c r="S56" i="34"/>
  <c r="X56" i="34"/>
  <c r="Y56" i="34"/>
  <c r="Z56" i="34"/>
  <c r="AA56" i="34"/>
  <c r="AB56" i="34"/>
  <c r="AC56" i="34"/>
  <c r="AD56" i="34"/>
  <c r="AE56" i="34"/>
  <c r="AF56" i="34"/>
  <c r="AG56" i="34"/>
  <c r="AH56" i="34"/>
  <c r="AI56" i="34"/>
  <c r="AJ56" i="34"/>
  <c r="AK56" i="34"/>
  <c r="AL56" i="34"/>
  <c r="Q56" i="34"/>
  <c r="AM56" i="34"/>
  <c r="AN56" i="34"/>
  <c r="AO56" i="34"/>
  <c r="AP56" i="34"/>
  <c r="AQ56" i="34"/>
  <c r="AR56" i="34"/>
  <c r="AS56" i="34"/>
  <c r="AT56" i="34"/>
  <c r="AU56" i="34"/>
  <c r="AV56" i="34"/>
  <c r="M62" i="34"/>
  <c r="N62" i="34"/>
  <c r="O62" i="34"/>
  <c r="P62" i="34"/>
  <c r="Q62" i="34"/>
  <c r="R62" i="34"/>
  <c r="S62" i="34"/>
  <c r="M60" i="34"/>
  <c r="N60" i="34"/>
  <c r="O60" i="34"/>
  <c r="P60" i="34"/>
  <c r="Q60" i="34"/>
  <c r="R60" i="34"/>
  <c r="S60" i="34"/>
  <c r="M63" i="34"/>
  <c r="N63" i="34"/>
  <c r="O63" i="34"/>
  <c r="P63" i="34"/>
  <c r="Q63" i="34"/>
  <c r="R63" i="34"/>
  <c r="S63" i="34"/>
  <c r="M65" i="34"/>
  <c r="N65" i="34"/>
  <c r="O65" i="34"/>
  <c r="P65" i="34"/>
  <c r="Q65" i="34"/>
  <c r="R65" i="34"/>
  <c r="S65" i="34"/>
  <c r="M64" i="34"/>
  <c r="N64" i="34"/>
  <c r="O64" i="34"/>
  <c r="P64" i="34"/>
  <c r="Q64" i="34"/>
  <c r="R64" i="34"/>
  <c r="S64" i="34"/>
  <c r="M69" i="34"/>
  <c r="N69" i="34"/>
  <c r="O69" i="34"/>
  <c r="P69" i="34"/>
  <c r="Q69" i="34"/>
  <c r="R69" i="34"/>
  <c r="S69" i="34"/>
  <c r="M68" i="34"/>
  <c r="N68" i="34"/>
  <c r="O68" i="34"/>
  <c r="P68" i="34"/>
  <c r="Q68" i="34"/>
  <c r="R68" i="34"/>
  <c r="S68" i="34"/>
  <c r="M66" i="34"/>
  <c r="N66" i="34"/>
  <c r="O66" i="34"/>
  <c r="P66" i="34"/>
  <c r="Q66" i="34"/>
  <c r="R66" i="34"/>
  <c r="S66" i="34"/>
  <c r="M70" i="34"/>
  <c r="N70" i="34"/>
  <c r="O70" i="34"/>
  <c r="P70" i="34"/>
  <c r="Q70" i="34"/>
  <c r="R70" i="34"/>
  <c r="S70" i="34"/>
  <c r="M67" i="34"/>
  <c r="N67" i="34"/>
  <c r="O67" i="34"/>
  <c r="P67" i="34"/>
  <c r="Q67" i="34"/>
  <c r="R67" i="34"/>
  <c r="S67" i="34"/>
  <c r="M71" i="34"/>
  <c r="N71" i="34"/>
  <c r="O71" i="34"/>
  <c r="P71" i="34"/>
  <c r="Q71" i="34"/>
  <c r="R71" i="34"/>
  <c r="S71" i="34"/>
  <c r="M61" i="34"/>
  <c r="N61" i="34"/>
  <c r="O61" i="34"/>
  <c r="P61" i="34"/>
  <c r="Q61" i="34"/>
  <c r="R61" i="34"/>
  <c r="S61" i="34"/>
  <c r="O72" i="34"/>
  <c r="V72" i="34"/>
  <c r="W72" i="34"/>
  <c r="S72" i="34"/>
  <c r="Y72" i="34"/>
  <c r="AA72" i="34"/>
  <c r="AC72" i="34"/>
  <c r="AE72" i="34"/>
  <c r="AG72" i="34"/>
  <c r="P72" i="34"/>
  <c r="AH72" i="34"/>
  <c r="AI72" i="34"/>
  <c r="AJ72" i="34"/>
  <c r="AK72" i="34"/>
  <c r="AL72" i="34"/>
  <c r="Q72" i="34"/>
  <c r="AM72" i="34"/>
  <c r="AN72" i="34"/>
  <c r="AO72" i="34"/>
  <c r="AP72" i="34"/>
  <c r="AQ72" i="34"/>
  <c r="AR72" i="34"/>
  <c r="R72" i="34"/>
  <c r="AS72" i="34"/>
  <c r="AT72" i="34"/>
  <c r="AU72" i="34"/>
  <c r="AV72" i="34"/>
  <c r="N35" i="35"/>
  <c r="O35" i="35"/>
  <c r="P35" i="35"/>
  <c r="Q35" i="35"/>
  <c r="R35" i="35"/>
  <c r="S35" i="35"/>
  <c r="T35" i="35"/>
  <c r="N36" i="35"/>
  <c r="O36" i="35"/>
  <c r="P36" i="35"/>
  <c r="Q36" i="35"/>
  <c r="R36" i="35"/>
  <c r="S36" i="35"/>
  <c r="T36" i="35"/>
  <c r="N37" i="35"/>
  <c r="O37" i="35"/>
  <c r="P37" i="35"/>
  <c r="Q37" i="35"/>
  <c r="R37" i="35"/>
  <c r="S37" i="35"/>
  <c r="T37" i="35"/>
  <c r="N38" i="35"/>
  <c r="O38" i="35"/>
  <c r="P38" i="35"/>
  <c r="Q38" i="35"/>
  <c r="R38" i="35"/>
  <c r="S38" i="35"/>
  <c r="T38" i="35"/>
  <c r="N39" i="35"/>
  <c r="O39" i="35"/>
  <c r="P39" i="35"/>
  <c r="Q39" i="35"/>
  <c r="R39" i="35"/>
  <c r="S39" i="35"/>
  <c r="T39" i="35"/>
  <c r="N40" i="35"/>
  <c r="O40" i="35"/>
  <c r="P40" i="35"/>
  <c r="Q40" i="35"/>
  <c r="R40" i="35"/>
  <c r="S40" i="35"/>
  <c r="T40" i="35"/>
  <c r="N41" i="35"/>
  <c r="O41" i="35"/>
  <c r="P41" i="35"/>
  <c r="Q41" i="35"/>
  <c r="R41" i="35"/>
  <c r="S41" i="35"/>
  <c r="T41" i="35"/>
  <c r="N42" i="35"/>
  <c r="O42" i="35"/>
  <c r="P42" i="35"/>
  <c r="Q42" i="35"/>
  <c r="R42" i="35"/>
  <c r="S42" i="35"/>
  <c r="T42" i="35"/>
  <c r="N43" i="35"/>
  <c r="O43" i="35"/>
  <c r="P43" i="35"/>
  <c r="Q43" i="35"/>
  <c r="R43" i="35"/>
  <c r="S43" i="35"/>
  <c r="T43" i="35"/>
  <c r="N44" i="35"/>
  <c r="O44" i="35"/>
  <c r="P44" i="35"/>
  <c r="Q44" i="35"/>
  <c r="R44" i="35"/>
  <c r="S44" i="35"/>
  <c r="T44" i="35"/>
  <c r="N45" i="35"/>
  <c r="O45" i="35"/>
  <c r="P45" i="35"/>
  <c r="Q45" i="35"/>
  <c r="R45" i="35"/>
  <c r="S45" i="35"/>
  <c r="T45" i="35"/>
  <c r="N46" i="35"/>
  <c r="O46" i="35"/>
  <c r="P46" i="35"/>
  <c r="Q46" i="35"/>
  <c r="R46" i="35"/>
  <c r="S46" i="35"/>
  <c r="T46" i="35"/>
  <c r="N47" i="35"/>
  <c r="O47" i="35"/>
  <c r="P47" i="35"/>
  <c r="Q47" i="35"/>
  <c r="R47" i="35"/>
  <c r="S47" i="35"/>
  <c r="T47" i="35"/>
  <c r="N48" i="35"/>
  <c r="O48" i="35"/>
  <c r="P48" i="35"/>
  <c r="Q48" i="35"/>
  <c r="R48" i="35"/>
  <c r="S48" i="35"/>
  <c r="T48" i="35"/>
  <c r="N49" i="35"/>
  <c r="O49" i="35"/>
  <c r="P49" i="35"/>
  <c r="Q49" i="35"/>
  <c r="R49" i="35"/>
  <c r="S49" i="35"/>
  <c r="T49" i="35"/>
  <c r="N50" i="35"/>
  <c r="O50" i="35"/>
  <c r="P50" i="35"/>
  <c r="Q50" i="35"/>
  <c r="R50" i="35"/>
  <c r="S50" i="35"/>
  <c r="T50" i="35"/>
  <c r="N51" i="35"/>
  <c r="O51" i="35"/>
  <c r="P51" i="35"/>
  <c r="Q51" i="35"/>
  <c r="R51" i="35"/>
  <c r="S51" i="35"/>
  <c r="T51" i="35"/>
  <c r="N52" i="35"/>
  <c r="O52" i="35"/>
  <c r="P52" i="35"/>
  <c r="Q52" i="35"/>
  <c r="R52" i="35"/>
  <c r="S52" i="35"/>
  <c r="T52" i="35"/>
  <c r="U53" i="35"/>
  <c r="N53" i="35"/>
  <c r="V53" i="35"/>
  <c r="W53" i="35"/>
  <c r="O53" i="35"/>
  <c r="X53" i="35"/>
  <c r="Q53" i="35"/>
  <c r="Y53" i="35"/>
  <c r="Z53" i="35"/>
  <c r="AA53" i="35"/>
  <c r="AB53" i="35"/>
  <c r="T53" i="35"/>
  <c r="AC53" i="35"/>
  <c r="AD53" i="35"/>
  <c r="AE53" i="35"/>
  <c r="AF53" i="35"/>
  <c r="AG53" i="35"/>
  <c r="AH53" i="35"/>
  <c r="AI53" i="35"/>
  <c r="AJ53" i="35"/>
  <c r="AK53" i="35"/>
  <c r="AL53" i="35"/>
  <c r="AM53" i="35"/>
  <c r="AN53" i="35"/>
  <c r="AO53" i="35"/>
  <c r="R53" i="35"/>
  <c r="AP53" i="35"/>
  <c r="AQ53" i="35"/>
  <c r="AR53" i="35"/>
  <c r="AS53" i="35"/>
  <c r="AT53" i="35"/>
  <c r="AU53" i="35"/>
  <c r="AV53" i="35"/>
  <c r="AW53" i="35"/>
  <c r="AX53" i="35"/>
  <c r="AY53" i="35"/>
  <c r="N57" i="35"/>
  <c r="Q57" i="35"/>
  <c r="R57" i="35"/>
  <c r="S57" i="35"/>
  <c r="T57" i="35"/>
  <c r="N58" i="35"/>
  <c r="Q58" i="35"/>
  <c r="R58" i="35"/>
  <c r="S58" i="35"/>
  <c r="T58" i="35"/>
  <c r="N59" i="35"/>
  <c r="Q59" i="35"/>
  <c r="R59" i="35"/>
  <c r="S59" i="35"/>
  <c r="T59" i="35"/>
  <c r="N60" i="35"/>
  <c r="Q60" i="35"/>
  <c r="R60" i="35"/>
  <c r="S60" i="35"/>
  <c r="T60" i="35"/>
  <c r="N61" i="35"/>
  <c r="Q61" i="35"/>
  <c r="R61" i="35"/>
  <c r="S61" i="35"/>
  <c r="T61" i="35"/>
  <c r="N62" i="35"/>
  <c r="Q62" i="35"/>
  <c r="R62" i="35"/>
  <c r="S62" i="35"/>
  <c r="T62" i="35"/>
  <c r="N63" i="35"/>
  <c r="Q63" i="35"/>
  <c r="R63" i="35"/>
  <c r="S63" i="35"/>
  <c r="T63" i="35"/>
  <c r="N64" i="35"/>
  <c r="Q64" i="35"/>
  <c r="R64" i="35"/>
  <c r="S64" i="35"/>
  <c r="T64" i="35"/>
  <c r="N65" i="35"/>
  <c r="Q65" i="35"/>
  <c r="R65" i="35"/>
  <c r="S65" i="35"/>
  <c r="T65" i="35"/>
  <c r="N66" i="35"/>
  <c r="Q66" i="35"/>
  <c r="R66" i="35"/>
  <c r="S66" i="35"/>
  <c r="T66" i="35"/>
  <c r="N67" i="35"/>
  <c r="Q67" i="35"/>
  <c r="R67" i="35"/>
  <c r="S67" i="35"/>
  <c r="T67" i="35"/>
  <c r="N68" i="35"/>
  <c r="Q68" i="35"/>
  <c r="R68" i="35"/>
  <c r="S68" i="35"/>
  <c r="T68" i="35"/>
  <c r="N69" i="35"/>
  <c r="Q69" i="35"/>
  <c r="R69" i="35"/>
  <c r="S69" i="35"/>
  <c r="T69" i="35"/>
  <c r="N70" i="35"/>
  <c r="Q70" i="35"/>
  <c r="R70" i="35"/>
  <c r="S70" i="35"/>
  <c r="T70" i="35"/>
  <c r="N71" i="35"/>
  <c r="Q71" i="35"/>
  <c r="R71" i="35"/>
  <c r="S71" i="35"/>
  <c r="T71" i="35"/>
  <c r="N72" i="35"/>
  <c r="Q72" i="35"/>
  <c r="R72" i="35"/>
  <c r="S72" i="35"/>
  <c r="T72" i="35"/>
  <c r="N73" i="35"/>
  <c r="Q73" i="35"/>
  <c r="R73" i="35"/>
  <c r="S73" i="35"/>
  <c r="T73" i="35"/>
  <c r="N74" i="35"/>
  <c r="Q74" i="35"/>
  <c r="R74" i="35"/>
  <c r="S74" i="35"/>
  <c r="T74" i="35"/>
  <c r="N75" i="35"/>
  <c r="Q75" i="35"/>
  <c r="R75" i="35"/>
  <c r="S75" i="35"/>
  <c r="T75" i="35"/>
  <c r="N76" i="35"/>
  <c r="Q76" i="35"/>
  <c r="R76" i="35"/>
  <c r="S76" i="35"/>
  <c r="T76" i="35"/>
  <c r="W77" i="35"/>
  <c r="Q77" i="35"/>
  <c r="X77" i="35"/>
  <c r="Z77" i="35"/>
  <c r="S77" i="35"/>
  <c r="AB77" i="35"/>
  <c r="N77" i="35"/>
  <c r="AD77" i="35"/>
  <c r="AF77" i="35"/>
  <c r="AG77" i="35"/>
  <c r="AI77" i="35"/>
  <c r="AJ77" i="35"/>
  <c r="AL77" i="35"/>
  <c r="AM77" i="35"/>
  <c r="AO77" i="35"/>
  <c r="R77" i="35"/>
  <c r="AP77" i="35"/>
  <c r="AQ77" i="35"/>
  <c r="AR77" i="35"/>
  <c r="AS77" i="35"/>
  <c r="AT77" i="35"/>
  <c r="AU77" i="35"/>
  <c r="AV77" i="35"/>
  <c r="AW77" i="35"/>
  <c r="AX77" i="35"/>
  <c r="AY77" i="35"/>
  <c r="N44" i="36"/>
  <c r="O44" i="36"/>
  <c r="P44" i="36"/>
  <c r="Q44" i="36"/>
  <c r="R44" i="36"/>
  <c r="S44" i="36"/>
  <c r="T44" i="36"/>
  <c r="N45" i="36"/>
  <c r="O45" i="36"/>
  <c r="P45" i="36"/>
  <c r="Q45" i="36"/>
  <c r="R45" i="36"/>
  <c r="S45" i="36"/>
  <c r="T45" i="36"/>
  <c r="N46" i="36"/>
  <c r="O46" i="36"/>
  <c r="P46" i="36"/>
  <c r="Q46" i="36"/>
  <c r="R46" i="36"/>
  <c r="S46" i="36"/>
  <c r="T46" i="36"/>
  <c r="N47" i="36"/>
  <c r="O47" i="36"/>
  <c r="P47" i="36"/>
  <c r="Q47" i="36"/>
  <c r="R47" i="36"/>
  <c r="S47" i="36"/>
  <c r="T47" i="36"/>
  <c r="N48" i="36"/>
  <c r="O48" i="36"/>
  <c r="P48" i="36"/>
  <c r="Q48" i="36"/>
  <c r="R48" i="36"/>
  <c r="S48" i="36"/>
  <c r="T48" i="36"/>
  <c r="N49" i="36"/>
  <c r="O49" i="36"/>
  <c r="P49" i="36"/>
  <c r="Q49" i="36"/>
  <c r="R49" i="36"/>
  <c r="S49" i="36"/>
  <c r="T49" i="36"/>
  <c r="N50" i="36"/>
  <c r="O50" i="36"/>
  <c r="P50" i="36"/>
  <c r="Q50" i="36"/>
  <c r="R50" i="36"/>
  <c r="S50" i="36"/>
  <c r="T50" i="36"/>
  <c r="N51" i="36"/>
  <c r="O51" i="36"/>
  <c r="P51" i="36"/>
  <c r="Q51" i="36"/>
  <c r="R51" i="36"/>
  <c r="S51" i="36"/>
  <c r="T51" i="36"/>
  <c r="N52" i="36"/>
  <c r="O52" i="36"/>
  <c r="P52" i="36"/>
  <c r="Q52" i="36"/>
  <c r="R52" i="36"/>
  <c r="S52" i="36"/>
  <c r="T52" i="36"/>
  <c r="N53" i="36"/>
  <c r="O53" i="36"/>
  <c r="P53" i="36"/>
  <c r="Q53" i="36"/>
  <c r="R53" i="36"/>
  <c r="S53" i="36"/>
  <c r="T53" i="36"/>
  <c r="N54" i="36"/>
  <c r="O54" i="36"/>
  <c r="P54" i="36"/>
  <c r="Q54" i="36"/>
  <c r="R54" i="36"/>
  <c r="S54" i="36"/>
  <c r="T54" i="36"/>
  <c r="N55" i="36"/>
  <c r="O55" i="36"/>
  <c r="P55" i="36"/>
  <c r="Q55" i="36"/>
  <c r="R55" i="36"/>
  <c r="S55" i="36"/>
  <c r="T55" i="36"/>
  <c r="N56" i="36"/>
  <c r="O56" i="36"/>
  <c r="P56" i="36"/>
  <c r="Q56" i="36"/>
  <c r="R56" i="36"/>
  <c r="S56" i="36"/>
  <c r="T56" i="36"/>
  <c r="N57" i="36"/>
  <c r="O57" i="36"/>
  <c r="P57" i="36"/>
  <c r="Q57" i="36"/>
  <c r="R57" i="36"/>
  <c r="S57" i="36"/>
  <c r="T57" i="36"/>
  <c r="U58" i="36"/>
  <c r="N58" i="36"/>
  <c r="V58" i="36"/>
  <c r="W58" i="36"/>
  <c r="O58" i="36"/>
  <c r="X58" i="36"/>
  <c r="Y58" i="36"/>
  <c r="S58" i="36"/>
  <c r="Z58" i="36"/>
  <c r="AA58" i="36"/>
  <c r="AB58" i="36"/>
  <c r="T58" i="36"/>
  <c r="AC58" i="36"/>
  <c r="AD58" i="36"/>
  <c r="AE58" i="36"/>
  <c r="AF58" i="36"/>
  <c r="AG58" i="36"/>
  <c r="AH58" i="36"/>
  <c r="AI58" i="36"/>
  <c r="AJ58" i="36"/>
  <c r="AK58" i="36"/>
  <c r="AL58" i="36"/>
  <c r="AM58" i="36"/>
  <c r="R58" i="36"/>
  <c r="AN58" i="36"/>
  <c r="AO58" i="36"/>
  <c r="AP58" i="36"/>
  <c r="AQ58" i="36"/>
  <c r="AR58" i="36"/>
  <c r="AS58" i="36"/>
  <c r="AT58" i="36"/>
  <c r="AU58" i="36"/>
  <c r="AV58" i="36"/>
  <c r="AW58" i="36"/>
  <c r="AX58" i="36"/>
  <c r="AY58" i="36"/>
  <c r="N62" i="36"/>
  <c r="O62" i="36"/>
  <c r="Q62" i="36"/>
  <c r="R62" i="36"/>
  <c r="S62" i="36"/>
  <c r="T62" i="36"/>
  <c r="N63" i="36"/>
  <c r="O63" i="36"/>
  <c r="Q63" i="36"/>
  <c r="R63" i="36"/>
  <c r="S63" i="36"/>
  <c r="T63" i="36"/>
  <c r="N64" i="36"/>
  <c r="O64" i="36"/>
  <c r="Q64" i="36"/>
  <c r="R64" i="36"/>
  <c r="S64" i="36"/>
  <c r="T64" i="36"/>
  <c r="N65" i="36"/>
  <c r="O65" i="36"/>
  <c r="Q65" i="36"/>
  <c r="R65" i="36"/>
  <c r="S65" i="36"/>
  <c r="T65" i="36"/>
  <c r="N66" i="36"/>
  <c r="O66" i="36"/>
  <c r="Q66" i="36"/>
  <c r="R66" i="36"/>
  <c r="S66" i="36"/>
  <c r="T66" i="36"/>
  <c r="N67" i="36"/>
  <c r="O67" i="36"/>
  <c r="Q67" i="36"/>
  <c r="R67" i="36"/>
  <c r="S67" i="36"/>
  <c r="T67" i="36"/>
  <c r="N68" i="36"/>
  <c r="O68" i="36"/>
  <c r="Q68" i="36"/>
  <c r="R68" i="36"/>
  <c r="S68" i="36"/>
  <c r="T68" i="36"/>
  <c r="N69" i="36"/>
  <c r="O69" i="36"/>
  <c r="Q69" i="36"/>
  <c r="R69" i="36"/>
  <c r="S69" i="36"/>
  <c r="T69" i="36"/>
  <c r="N70" i="36"/>
  <c r="O70" i="36"/>
  <c r="Q70" i="36"/>
  <c r="R70" i="36"/>
  <c r="S70" i="36"/>
  <c r="T70" i="36"/>
  <c r="N71" i="36"/>
  <c r="O71" i="36"/>
  <c r="Q71" i="36"/>
  <c r="R71" i="36"/>
  <c r="S71" i="36"/>
  <c r="T71" i="36"/>
  <c r="N72" i="36"/>
  <c r="O72" i="36"/>
  <c r="Q72" i="36"/>
  <c r="R72" i="36"/>
  <c r="S72" i="36"/>
  <c r="T72" i="36"/>
  <c r="N73" i="36"/>
  <c r="O73" i="36"/>
  <c r="Q73" i="36"/>
  <c r="R73" i="36"/>
  <c r="S73" i="36"/>
  <c r="T73" i="36"/>
  <c r="N74" i="36"/>
  <c r="O74" i="36"/>
  <c r="Q74" i="36"/>
  <c r="R74" i="36"/>
  <c r="S74" i="36"/>
  <c r="T74" i="36"/>
  <c r="N75" i="36"/>
  <c r="O75" i="36"/>
  <c r="Q75" i="36"/>
  <c r="R75" i="36"/>
  <c r="S75" i="36"/>
  <c r="T75" i="36"/>
  <c r="W76" i="36"/>
  <c r="Q76" i="36"/>
  <c r="Y76" i="36"/>
  <c r="AA76" i="36"/>
  <c r="N76" i="36"/>
  <c r="AB76" i="36"/>
  <c r="T76" i="36"/>
  <c r="AC76" i="36"/>
  <c r="AE76" i="36"/>
  <c r="AF76" i="36"/>
  <c r="AH76" i="36"/>
  <c r="AI76" i="36"/>
  <c r="AJ76" i="36"/>
  <c r="AL76" i="36"/>
  <c r="AM76" i="36"/>
  <c r="R76" i="36"/>
  <c r="AN76" i="36"/>
  <c r="AO76" i="36"/>
  <c r="AQ76" i="36"/>
  <c r="AR76" i="36"/>
  <c r="AS76" i="36"/>
  <c r="AT76" i="36"/>
  <c r="AU76" i="36"/>
  <c r="AW76" i="36"/>
  <c r="AX76" i="36"/>
  <c r="AY76" i="36"/>
  <c r="N39" i="37"/>
  <c r="O39" i="37"/>
  <c r="P39" i="37"/>
  <c r="Q39" i="37"/>
  <c r="R39" i="37"/>
  <c r="S39" i="37"/>
  <c r="T39" i="37"/>
  <c r="N40" i="37"/>
  <c r="O40" i="37"/>
  <c r="P40" i="37"/>
  <c r="Q40" i="37"/>
  <c r="R40" i="37"/>
  <c r="S40" i="37"/>
  <c r="T40" i="37"/>
  <c r="N41" i="37"/>
  <c r="O41" i="37"/>
  <c r="P41" i="37"/>
  <c r="Q41" i="37"/>
  <c r="R41" i="37"/>
  <c r="S41" i="37"/>
  <c r="T41" i="37"/>
  <c r="N42" i="37"/>
  <c r="O42" i="37"/>
  <c r="P42" i="37"/>
  <c r="Q42" i="37"/>
  <c r="R42" i="37"/>
  <c r="S42" i="37"/>
  <c r="T42" i="37"/>
  <c r="N43" i="37"/>
  <c r="O43" i="37"/>
  <c r="P43" i="37"/>
  <c r="Q43" i="37"/>
  <c r="R43" i="37"/>
  <c r="S43" i="37"/>
  <c r="T43" i="37"/>
  <c r="N44" i="37"/>
  <c r="O44" i="37"/>
  <c r="P44" i="37"/>
  <c r="Q44" i="37"/>
  <c r="R44" i="37"/>
  <c r="S44" i="37"/>
  <c r="T44" i="37"/>
  <c r="N45" i="37"/>
  <c r="O45" i="37"/>
  <c r="P45" i="37"/>
  <c r="Q45" i="37"/>
  <c r="R45" i="37"/>
  <c r="S45" i="37"/>
  <c r="T45" i="37"/>
  <c r="N46" i="37"/>
  <c r="O46" i="37"/>
  <c r="P46" i="37"/>
  <c r="Q46" i="37"/>
  <c r="R46" i="37"/>
  <c r="S46" i="37"/>
  <c r="T46" i="37"/>
  <c r="N47" i="37"/>
  <c r="O47" i="37"/>
  <c r="P47" i="37"/>
  <c r="Q47" i="37"/>
  <c r="R47" i="37"/>
  <c r="S47" i="37"/>
  <c r="T47" i="37"/>
  <c r="N48" i="37"/>
  <c r="O48" i="37"/>
  <c r="P48" i="37"/>
  <c r="Q48" i="37"/>
  <c r="R48" i="37"/>
  <c r="S48" i="37"/>
  <c r="T48" i="37"/>
  <c r="N49" i="37"/>
  <c r="O49" i="37"/>
  <c r="P49" i="37"/>
  <c r="Q49" i="37"/>
  <c r="R49" i="37"/>
  <c r="S49" i="37"/>
  <c r="T49" i="37"/>
  <c r="N50" i="37"/>
  <c r="O50" i="37"/>
  <c r="P50" i="37"/>
  <c r="Q50" i="37"/>
  <c r="R50" i="37"/>
  <c r="S50" i="37"/>
  <c r="T50" i="37"/>
  <c r="N51" i="37"/>
  <c r="O51" i="37"/>
  <c r="P51" i="37"/>
  <c r="Q51" i="37"/>
  <c r="R51" i="37"/>
  <c r="S51" i="37"/>
  <c r="T51" i="37"/>
  <c r="U52" i="37"/>
  <c r="Q52" i="37"/>
  <c r="V52" i="37"/>
  <c r="W52" i="37"/>
  <c r="O52" i="37"/>
  <c r="X52" i="37"/>
  <c r="T52" i="37"/>
  <c r="Y52" i="37"/>
  <c r="Z52" i="37"/>
  <c r="AA52" i="37"/>
  <c r="AB52" i="37"/>
  <c r="AC52" i="37"/>
  <c r="AD52" i="37"/>
  <c r="AE52" i="37"/>
  <c r="AF52" i="37"/>
  <c r="R52" i="37"/>
  <c r="AG52" i="37"/>
  <c r="AH52" i="37"/>
  <c r="AI52" i="37"/>
  <c r="AJ52" i="37"/>
  <c r="AK52" i="37"/>
  <c r="AL52" i="37"/>
  <c r="AM52" i="37"/>
  <c r="AN52" i="37"/>
  <c r="AO52" i="37"/>
  <c r="AP52" i="37"/>
  <c r="AQ52" i="37"/>
  <c r="P52" i="37"/>
  <c r="AR52" i="37"/>
  <c r="AS52" i="37"/>
  <c r="AT52" i="37"/>
  <c r="AU52" i="37"/>
  <c r="AV52" i="37"/>
  <c r="AW52" i="37"/>
  <c r="AX52" i="37"/>
  <c r="AY52" i="37"/>
  <c r="N56" i="37"/>
  <c r="O56" i="37"/>
  <c r="Q56" i="37"/>
  <c r="R56" i="37"/>
  <c r="S56" i="37"/>
  <c r="T56" i="37"/>
  <c r="N57" i="37"/>
  <c r="O57" i="37"/>
  <c r="Q57" i="37"/>
  <c r="R57" i="37"/>
  <c r="S57" i="37"/>
  <c r="T57" i="37"/>
  <c r="N58" i="37"/>
  <c r="O58" i="37"/>
  <c r="Q58" i="37"/>
  <c r="R58" i="37"/>
  <c r="S58" i="37"/>
  <c r="T58" i="37"/>
  <c r="N59" i="37"/>
  <c r="O59" i="37"/>
  <c r="Q59" i="37"/>
  <c r="R59" i="37"/>
  <c r="S59" i="37"/>
  <c r="T59" i="37"/>
  <c r="N60" i="37"/>
  <c r="O60" i="37"/>
  <c r="Q60" i="37"/>
  <c r="R60" i="37"/>
  <c r="S60" i="37"/>
  <c r="T60" i="37"/>
  <c r="N61" i="37"/>
  <c r="O61" i="37"/>
  <c r="Q61" i="37"/>
  <c r="R61" i="37"/>
  <c r="S61" i="37"/>
  <c r="T61" i="37"/>
  <c r="N62" i="37"/>
  <c r="O62" i="37"/>
  <c r="Q62" i="37"/>
  <c r="R62" i="37"/>
  <c r="S62" i="37"/>
  <c r="T62" i="37"/>
  <c r="N63" i="37"/>
  <c r="O63" i="37"/>
  <c r="Q63" i="37"/>
  <c r="R63" i="37"/>
  <c r="S63" i="37"/>
  <c r="T63" i="37"/>
  <c r="N64" i="37"/>
  <c r="O64" i="37"/>
  <c r="Q64" i="37"/>
  <c r="R64" i="37"/>
  <c r="S64" i="37"/>
  <c r="T64" i="37"/>
  <c r="N65" i="37"/>
  <c r="O65" i="37"/>
  <c r="Q65" i="37"/>
  <c r="R65" i="37"/>
  <c r="S65" i="37"/>
  <c r="T65" i="37"/>
  <c r="N66" i="37"/>
  <c r="O66" i="37"/>
  <c r="Q66" i="37"/>
  <c r="R66" i="37"/>
  <c r="S66" i="37"/>
  <c r="T66" i="37"/>
  <c r="N67" i="37"/>
  <c r="O67" i="37"/>
  <c r="Q67" i="37"/>
  <c r="R67" i="37"/>
  <c r="S67" i="37"/>
  <c r="T67" i="37"/>
  <c r="N68" i="37"/>
  <c r="O68" i="37"/>
  <c r="Q68" i="37"/>
  <c r="R68" i="37"/>
  <c r="S68" i="37"/>
  <c r="T68" i="37"/>
  <c r="N69" i="37"/>
  <c r="O69" i="37"/>
  <c r="Q69" i="37"/>
  <c r="R69" i="37"/>
  <c r="S69" i="37"/>
  <c r="T69" i="37"/>
  <c r="N70" i="37"/>
  <c r="O70" i="37"/>
  <c r="Q70" i="37"/>
  <c r="R70" i="37"/>
  <c r="S70" i="37"/>
  <c r="T70" i="37"/>
  <c r="N71" i="37"/>
  <c r="O71" i="37"/>
  <c r="Q71" i="37"/>
  <c r="R71" i="37"/>
  <c r="S71" i="37"/>
  <c r="T71" i="37"/>
  <c r="N72" i="37"/>
  <c r="O72" i="37"/>
  <c r="Q72" i="37"/>
  <c r="R72" i="37"/>
  <c r="S72" i="37"/>
  <c r="T72" i="37"/>
  <c r="N73" i="37"/>
  <c r="O73" i="37"/>
  <c r="Q73" i="37"/>
  <c r="R73" i="37"/>
  <c r="S73" i="37"/>
  <c r="T73" i="37"/>
  <c r="N74" i="37"/>
  <c r="O74" i="37"/>
  <c r="Q74" i="37"/>
  <c r="R74" i="37"/>
  <c r="S74" i="37"/>
  <c r="T74" i="37"/>
  <c r="U75" i="37"/>
  <c r="N75" i="37"/>
  <c r="V75" i="37"/>
  <c r="W75" i="37"/>
  <c r="X75" i="37"/>
  <c r="T75" i="37"/>
  <c r="Y75" i="37"/>
  <c r="Z75" i="37"/>
  <c r="AA75" i="37"/>
  <c r="AB75" i="37"/>
  <c r="AC75" i="37"/>
  <c r="AD75" i="37"/>
  <c r="AE75" i="37"/>
  <c r="AF75" i="37"/>
  <c r="R75" i="37"/>
  <c r="AG75" i="37"/>
  <c r="AH75" i="37"/>
  <c r="AI75" i="37"/>
  <c r="AJ75" i="37"/>
  <c r="AK75" i="37"/>
  <c r="AL75" i="37"/>
  <c r="AM75" i="37"/>
  <c r="AN75" i="37"/>
  <c r="AO75" i="37"/>
  <c r="AP75" i="37"/>
  <c r="M42" i="38"/>
  <c r="N42" i="38"/>
  <c r="O42" i="38"/>
  <c r="P42" i="38"/>
  <c r="Q42" i="38"/>
  <c r="R42" i="38"/>
  <c r="S42" i="38"/>
  <c r="M43" i="38"/>
  <c r="N43" i="38"/>
  <c r="O43" i="38"/>
  <c r="P43" i="38"/>
  <c r="Q43" i="38"/>
  <c r="R43" i="38"/>
  <c r="S43" i="38"/>
  <c r="M44" i="38"/>
  <c r="N44" i="38"/>
  <c r="O44" i="38"/>
  <c r="P44" i="38"/>
  <c r="Q44" i="38"/>
  <c r="R44" i="38"/>
  <c r="S44" i="38"/>
  <c r="M45" i="38"/>
  <c r="N45" i="38"/>
  <c r="O45" i="38"/>
  <c r="P45" i="38"/>
  <c r="Q45" i="38"/>
  <c r="R45" i="38"/>
  <c r="S45" i="38"/>
  <c r="M46" i="38"/>
  <c r="N46" i="38"/>
  <c r="O46" i="38"/>
  <c r="P46" i="38"/>
  <c r="Q46" i="38"/>
  <c r="R46" i="38"/>
  <c r="S46" i="38"/>
  <c r="M47" i="38"/>
  <c r="N47" i="38"/>
  <c r="O47" i="38"/>
  <c r="P47" i="38"/>
  <c r="Q47" i="38"/>
  <c r="R47" i="38"/>
  <c r="S47" i="38"/>
  <c r="M48" i="38"/>
  <c r="N48" i="38"/>
  <c r="O48" i="38"/>
  <c r="P48" i="38"/>
  <c r="Q48" i="38"/>
  <c r="R48" i="38"/>
  <c r="S48" i="38"/>
  <c r="M49" i="38"/>
  <c r="N49" i="38"/>
  <c r="O49" i="38"/>
  <c r="P49" i="38"/>
  <c r="Q49" i="38"/>
  <c r="R49" i="38"/>
  <c r="S49" i="38"/>
  <c r="M50" i="38"/>
  <c r="N50" i="38"/>
  <c r="O50" i="38"/>
  <c r="P50" i="38"/>
  <c r="Q50" i="38"/>
  <c r="R50" i="38"/>
  <c r="S50" i="38"/>
  <c r="M51" i="38"/>
  <c r="N51" i="38"/>
  <c r="O51" i="38"/>
  <c r="P51" i="38"/>
  <c r="Q51" i="38"/>
  <c r="R51" i="38"/>
  <c r="S51" i="38"/>
  <c r="M52" i="38"/>
  <c r="N52" i="38"/>
  <c r="O52" i="38"/>
  <c r="P52" i="38"/>
  <c r="Q52" i="38"/>
  <c r="R52" i="38"/>
  <c r="S52" i="38"/>
  <c r="T53" i="38"/>
  <c r="P53" i="38"/>
  <c r="U53" i="38"/>
  <c r="S53" i="38"/>
  <c r="V53" i="38"/>
  <c r="R53" i="38"/>
  <c r="W53" i="38"/>
  <c r="X53" i="38"/>
  <c r="Y53" i="38"/>
  <c r="Z53" i="38"/>
  <c r="AA53" i="38"/>
  <c r="AB53" i="38"/>
  <c r="AC53" i="38"/>
  <c r="AD53" i="38"/>
  <c r="AE53" i="38"/>
  <c r="AF53" i="38"/>
  <c r="AG53" i="38"/>
  <c r="Q53" i="38"/>
  <c r="AH53" i="38"/>
  <c r="AI53" i="38"/>
  <c r="AJ53" i="38"/>
  <c r="AK53" i="38"/>
  <c r="AL53" i="38"/>
  <c r="AM53" i="38"/>
  <c r="AN53" i="38"/>
  <c r="AO53" i="38"/>
  <c r="AP53" i="38"/>
  <c r="O53" i="38"/>
  <c r="AQ53" i="38"/>
  <c r="AR53" i="38"/>
  <c r="AS53" i="38"/>
  <c r="AT53" i="38"/>
  <c r="AU53" i="38"/>
  <c r="M57" i="38"/>
  <c r="N57" i="38"/>
  <c r="P57" i="38"/>
  <c r="Q57" i="38"/>
  <c r="R57" i="38"/>
  <c r="S57" i="38"/>
  <c r="M58" i="38"/>
  <c r="N58" i="38"/>
  <c r="P58" i="38"/>
  <c r="Q58" i="38"/>
  <c r="R58" i="38"/>
  <c r="S58" i="38"/>
  <c r="M59" i="38"/>
  <c r="N59" i="38"/>
  <c r="P59" i="38"/>
  <c r="Q59" i="38"/>
  <c r="R59" i="38"/>
  <c r="S59" i="38"/>
  <c r="M60" i="38"/>
  <c r="N60" i="38"/>
  <c r="P60" i="38"/>
  <c r="Q60" i="38"/>
  <c r="R60" i="38"/>
  <c r="S60" i="38"/>
  <c r="M61" i="38"/>
  <c r="N61" i="38"/>
  <c r="P61" i="38"/>
  <c r="Q61" i="38"/>
  <c r="R61" i="38"/>
  <c r="S61" i="38"/>
  <c r="M62" i="38"/>
  <c r="N62" i="38"/>
  <c r="P62" i="38"/>
  <c r="Q62" i="38"/>
  <c r="R62" i="38"/>
  <c r="S62" i="38"/>
  <c r="M63" i="38"/>
  <c r="N63" i="38"/>
  <c r="P63" i="38"/>
  <c r="Q63" i="38"/>
  <c r="R63" i="38"/>
  <c r="S63" i="38"/>
  <c r="M64" i="38"/>
  <c r="N64" i="38"/>
  <c r="P64" i="38"/>
  <c r="Q64" i="38"/>
  <c r="R64" i="38"/>
  <c r="S64" i="38"/>
  <c r="M65" i="38"/>
  <c r="N65" i="38"/>
  <c r="P65" i="38"/>
  <c r="Q65" i="38"/>
  <c r="R65" i="38"/>
  <c r="S65" i="38"/>
  <c r="M66" i="38"/>
  <c r="N66" i="38"/>
  <c r="P66" i="38"/>
  <c r="Q66" i="38"/>
  <c r="R66" i="38"/>
  <c r="S66" i="38"/>
  <c r="M67" i="38"/>
  <c r="N67" i="38"/>
  <c r="P67" i="38"/>
  <c r="Q67" i="38"/>
  <c r="R67" i="38"/>
  <c r="S67" i="38"/>
  <c r="M68" i="38"/>
  <c r="N68" i="38"/>
  <c r="P68" i="38"/>
  <c r="Q68" i="38"/>
  <c r="R68" i="38"/>
  <c r="S68" i="38"/>
  <c r="M69" i="38"/>
  <c r="N69" i="38"/>
  <c r="P69" i="38"/>
  <c r="Q69" i="38"/>
  <c r="R69" i="38"/>
  <c r="S69" i="38"/>
  <c r="M70" i="38"/>
  <c r="N70" i="38"/>
  <c r="P70" i="38"/>
  <c r="Q70" i="38"/>
  <c r="R70" i="38"/>
  <c r="S70" i="38"/>
  <c r="M71" i="38"/>
  <c r="N71" i="38"/>
  <c r="P71" i="38"/>
  <c r="Q71" i="38"/>
  <c r="R71" i="38"/>
  <c r="S71" i="38"/>
  <c r="M72" i="38"/>
  <c r="N72" i="38"/>
  <c r="P72" i="38"/>
  <c r="Q72" i="38"/>
  <c r="R72" i="38"/>
  <c r="S72" i="38"/>
  <c r="M73" i="38"/>
  <c r="N73" i="38"/>
  <c r="P73" i="38"/>
  <c r="Q73" i="38"/>
  <c r="R73" i="38"/>
  <c r="S73" i="38"/>
  <c r="M74" i="38"/>
  <c r="N74" i="38"/>
  <c r="P74" i="38"/>
  <c r="Q74" i="38"/>
  <c r="R74" i="38"/>
  <c r="S74" i="38"/>
  <c r="M75" i="38"/>
  <c r="N75" i="38"/>
  <c r="P75" i="38"/>
  <c r="Q75" i="38"/>
  <c r="R75" i="38"/>
  <c r="S75" i="38"/>
  <c r="T76" i="38"/>
  <c r="P76" i="38"/>
  <c r="U76" i="38"/>
  <c r="N76" i="38"/>
  <c r="V76" i="38"/>
  <c r="R76" i="38"/>
  <c r="W76" i="38"/>
  <c r="X76" i="38"/>
  <c r="Y76" i="38"/>
  <c r="Z76" i="38"/>
  <c r="AA76" i="38"/>
  <c r="AB76" i="38"/>
  <c r="AC76" i="38"/>
  <c r="AD76" i="38"/>
  <c r="AE76" i="38"/>
  <c r="AF76" i="38"/>
  <c r="AG76" i="38"/>
  <c r="Q76" i="38"/>
  <c r="AH76" i="38"/>
  <c r="AI76" i="38"/>
  <c r="AJ76" i="38"/>
  <c r="AK76" i="38"/>
  <c r="AL76" i="38"/>
  <c r="AM76" i="38"/>
  <c r="AN76" i="38"/>
  <c r="AO76" i="38"/>
  <c r="O46" i="39"/>
  <c r="P46" i="39"/>
  <c r="Q46" i="39"/>
  <c r="R46" i="39"/>
  <c r="S46" i="39"/>
  <c r="T46" i="39"/>
  <c r="U46" i="39"/>
  <c r="O47" i="39"/>
  <c r="P47" i="39"/>
  <c r="Q47" i="39"/>
  <c r="R47" i="39"/>
  <c r="S47" i="39"/>
  <c r="T47" i="39"/>
  <c r="U47" i="39"/>
  <c r="O48" i="39"/>
  <c r="P48" i="39"/>
  <c r="Q48" i="39"/>
  <c r="R48" i="39"/>
  <c r="S48" i="39"/>
  <c r="T48" i="39"/>
  <c r="U48" i="39"/>
  <c r="O49" i="39"/>
  <c r="P49" i="39"/>
  <c r="Q49" i="39"/>
  <c r="R49" i="39"/>
  <c r="S49" i="39"/>
  <c r="T49" i="39"/>
  <c r="U49" i="39"/>
  <c r="O50" i="39"/>
  <c r="P50" i="39"/>
  <c r="Q50" i="39"/>
  <c r="R50" i="39"/>
  <c r="S50" i="39"/>
  <c r="T50" i="39"/>
  <c r="U50" i="39"/>
  <c r="O51" i="39"/>
  <c r="P51" i="39"/>
  <c r="Q51" i="39"/>
  <c r="R51" i="39"/>
  <c r="S51" i="39"/>
  <c r="T51" i="39"/>
  <c r="U51" i="39"/>
  <c r="O52" i="39"/>
  <c r="P52" i="39"/>
  <c r="Q52" i="39"/>
  <c r="R52" i="39"/>
  <c r="S52" i="39"/>
  <c r="T52" i="39"/>
  <c r="U52" i="39"/>
  <c r="O53" i="39"/>
  <c r="P53" i="39"/>
  <c r="Q53" i="39"/>
  <c r="R53" i="39"/>
  <c r="S53" i="39"/>
  <c r="T53" i="39"/>
  <c r="U53" i="39"/>
  <c r="O54" i="39"/>
  <c r="P54" i="39"/>
  <c r="Q54" i="39"/>
  <c r="R54" i="39"/>
  <c r="S54" i="39"/>
  <c r="T54" i="39"/>
  <c r="U54" i="39"/>
  <c r="O55" i="39"/>
  <c r="P55" i="39"/>
  <c r="Q55" i="39"/>
  <c r="R55" i="39"/>
  <c r="S55" i="39"/>
  <c r="T55" i="39"/>
  <c r="U55" i="39"/>
  <c r="O56" i="39"/>
  <c r="P56" i="39"/>
  <c r="Q56" i="39"/>
  <c r="R56" i="39"/>
  <c r="S56" i="39"/>
  <c r="T56" i="39"/>
  <c r="U56" i="39"/>
  <c r="O57" i="39"/>
  <c r="P57" i="39"/>
  <c r="Q57" i="39"/>
  <c r="R57" i="39"/>
  <c r="S57" i="39"/>
  <c r="T57" i="39"/>
  <c r="U57" i="39"/>
  <c r="O58" i="39"/>
  <c r="P58" i="39"/>
  <c r="Q58" i="39"/>
  <c r="R58" i="39"/>
  <c r="S58" i="39"/>
  <c r="T58" i="39"/>
  <c r="U58" i="39"/>
  <c r="V59" i="39"/>
  <c r="R59" i="39"/>
  <c r="W59" i="39"/>
  <c r="U59" i="39"/>
  <c r="X59" i="39"/>
  <c r="T59" i="39"/>
  <c r="Y59" i="39"/>
  <c r="Z59" i="39"/>
  <c r="AA59" i="39"/>
  <c r="AB59" i="39"/>
  <c r="AC59" i="39"/>
  <c r="AD59" i="39"/>
  <c r="AE59" i="39"/>
  <c r="AF59" i="39"/>
  <c r="AG59" i="39"/>
  <c r="AH59" i="39"/>
  <c r="AI59" i="39"/>
  <c r="S59" i="39"/>
  <c r="AJ59" i="39"/>
  <c r="AK59" i="39"/>
  <c r="AL59" i="39"/>
  <c r="AM59" i="39"/>
  <c r="AN59" i="39"/>
  <c r="AO59" i="39"/>
  <c r="AP59" i="39"/>
  <c r="AQ59" i="39"/>
  <c r="AR59" i="39"/>
  <c r="Q59" i="39"/>
  <c r="AS59" i="39"/>
  <c r="AT59" i="39"/>
  <c r="AU59" i="39"/>
  <c r="AV59" i="39"/>
  <c r="AW59" i="39"/>
  <c r="O63" i="39"/>
  <c r="P63" i="39"/>
  <c r="R63" i="39"/>
  <c r="S63" i="39"/>
  <c r="T63" i="39"/>
  <c r="U63" i="39"/>
  <c r="O64" i="39"/>
  <c r="P64" i="39"/>
  <c r="R64" i="39"/>
  <c r="S64" i="39"/>
  <c r="T64" i="39"/>
  <c r="U64" i="39"/>
  <c r="O65" i="39"/>
  <c r="P65" i="39"/>
  <c r="R65" i="39"/>
  <c r="S65" i="39"/>
  <c r="T65" i="39"/>
  <c r="U65" i="39"/>
  <c r="O66" i="39"/>
  <c r="P66" i="39"/>
  <c r="R66" i="39"/>
  <c r="S66" i="39"/>
  <c r="T66" i="39"/>
  <c r="U66" i="39"/>
  <c r="O67" i="39"/>
  <c r="P67" i="39"/>
  <c r="R67" i="39"/>
  <c r="S67" i="39"/>
  <c r="T67" i="39"/>
  <c r="U67" i="39"/>
  <c r="O68" i="39"/>
  <c r="P68" i="39"/>
  <c r="R68" i="39"/>
  <c r="S68" i="39"/>
  <c r="T68" i="39"/>
  <c r="U68" i="39"/>
  <c r="O69" i="39"/>
  <c r="P69" i="39"/>
  <c r="R69" i="39"/>
  <c r="S69" i="39"/>
  <c r="T69" i="39"/>
  <c r="U69" i="39"/>
  <c r="O70" i="39"/>
  <c r="P70" i="39"/>
  <c r="R70" i="39"/>
  <c r="S70" i="39"/>
  <c r="T70" i="39"/>
  <c r="U70" i="39"/>
  <c r="O71" i="39"/>
  <c r="P71" i="39"/>
  <c r="R71" i="39"/>
  <c r="S71" i="39"/>
  <c r="T71" i="39"/>
  <c r="U71" i="39"/>
  <c r="O72" i="39"/>
  <c r="P72" i="39"/>
  <c r="R72" i="39"/>
  <c r="S72" i="39"/>
  <c r="T72" i="39"/>
  <c r="U72" i="39"/>
  <c r="O73" i="39"/>
  <c r="P73" i="39"/>
  <c r="R73" i="39"/>
  <c r="S73" i="39"/>
  <c r="T73" i="39"/>
  <c r="U73" i="39"/>
  <c r="O74" i="39"/>
  <c r="P74" i="39"/>
  <c r="R74" i="39"/>
  <c r="S74" i="39"/>
  <c r="T74" i="39"/>
  <c r="U74" i="39"/>
  <c r="O75" i="39"/>
  <c r="P75" i="39"/>
  <c r="R75" i="39"/>
  <c r="S75" i="39"/>
  <c r="T75" i="39"/>
  <c r="U75" i="39"/>
  <c r="O76" i="39"/>
  <c r="P76" i="39"/>
  <c r="R76" i="39"/>
  <c r="S76" i="39"/>
  <c r="T76" i="39"/>
  <c r="U76" i="39"/>
  <c r="V77" i="39"/>
  <c r="O77" i="39"/>
  <c r="W77" i="39"/>
  <c r="X77" i="39"/>
  <c r="Y77" i="39"/>
  <c r="P77" i="39"/>
  <c r="Z77" i="39"/>
  <c r="AA77" i="39"/>
  <c r="AB77" i="39"/>
  <c r="AC77" i="39"/>
  <c r="AD77" i="39"/>
  <c r="AE77" i="39"/>
  <c r="AF77" i="39"/>
  <c r="AG77" i="39"/>
  <c r="S77" i="39"/>
  <c r="AH77" i="39"/>
  <c r="AI77" i="39"/>
  <c r="AJ77" i="39"/>
  <c r="AK77" i="39"/>
  <c r="AL77" i="39"/>
  <c r="AM77" i="39"/>
  <c r="AN77" i="39"/>
  <c r="AO77" i="39"/>
  <c r="AP77" i="39"/>
  <c r="AQ77" i="39"/>
  <c r="O81" i="39"/>
  <c r="P81" i="39"/>
  <c r="R81" i="39"/>
  <c r="S81" i="39"/>
  <c r="T81" i="39"/>
  <c r="U81" i="39"/>
  <c r="O82" i="39"/>
  <c r="P82" i="39"/>
  <c r="R82" i="39"/>
  <c r="S82" i="39"/>
  <c r="T82" i="39"/>
  <c r="U82" i="39"/>
  <c r="O83" i="39"/>
  <c r="P83" i="39"/>
  <c r="R83" i="39"/>
  <c r="S83" i="39"/>
  <c r="T83" i="39"/>
  <c r="U83" i="39"/>
  <c r="O84" i="39"/>
  <c r="P84" i="39"/>
  <c r="R84" i="39"/>
  <c r="S84" i="39"/>
  <c r="T84" i="39"/>
  <c r="U84" i="39"/>
  <c r="O85" i="39"/>
  <c r="P85" i="39"/>
  <c r="R85" i="39"/>
  <c r="S85" i="39"/>
  <c r="T85" i="39"/>
  <c r="U85" i="39"/>
  <c r="O86" i="39"/>
  <c r="P86" i="39"/>
  <c r="R86" i="39"/>
  <c r="S86" i="39"/>
  <c r="T86" i="39"/>
  <c r="U86" i="39"/>
  <c r="O87" i="39"/>
  <c r="P87" i="39"/>
  <c r="R87" i="39"/>
  <c r="S87" i="39"/>
  <c r="T87" i="39"/>
  <c r="U87" i="39"/>
  <c r="O88" i="39"/>
  <c r="P88" i="39"/>
  <c r="R88" i="39"/>
  <c r="S88" i="39"/>
  <c r="T88" i="39"/>
  <c r="U88" i="39"/>
  <c r="O89" i="39"/>
  <c r="P89" i="39"/>
  <c r="R89" i="39"/>
  <c r="S89" i="39"/>
  <c r="T89" i="39"/>
  <c r="U89" i="39"/>
  <c r="O90" i="39"/>
  <c r="P90" i="39"/>
  <c r="R90" i="39"/>
  <c r="S90" i="39"/>
  <c r="T90" i="39"/>
  <c r="U90" i="39"/>
  <c r="O91" i="39"/>
  <c r="P91" i="39"/>
  <c r="R91" i="39"/>
  <c r="S91" i="39"/>
  <c r="T91" i="39"/>
  <c r="U91" i="39"/>
  <c r="O92" i="39"/>
  <c r="P92" i="39"/>
  <c r="R92" i="39"/>
  <c r="S92" i="39"/>
  <c r="T92" i="39"/>
  <c r="U92" i="39"/>
  <c r="O93" i="39"/>
  <c r="P93" i="39"/>
  <c r="R93" i="39"/>
  <c r="S93" i="39"/>
  <c r="T93" i="39"/>
  <c r="U93" i="39"/>
  <c r="O94" i="39"/>
  <c r="P94" i="39"/>
  <c r="R94" i="39"/>
  <c r="S94" i="39"/>
  <c r="T94" i="39"/>
  <c r="U94" i="39"/>
  <c r="O95" i="39"/>
  <c r="P95" i="39"/>
  <c r="R95" i="39"/>
  <c r="S95" i="39"/>
  <c r="T95" i="39"/>
  <c r="U95" i="39"/>
  <c r="O96" i="39"/>
  <c r="P96" i="39"/>
  <c r="R96" i="39"/>
  <c r="S96" i="39"/>
  <c r="T96" i="39"/>
  <c r="U96" i="39"/>
  <c r="O97" i="39"/>
  <c r="P97" i="39"/>
  <c r="R97" i="39"/>
  <c r="S97" i="39"/>
  <c r="T97" i="39"/>
  <c r="U97" i="39"/>
  <c r="O98" i="39"/>
  <c r="P98" i="39"/>
  <c r="R98" i="39"/>
  <c r="S98" i="39"/>
  <c r="T98" i="39"/>
  <c r="U98" i="39"/>
  <c r="V99" i="39"/>
  <c r="O99" i="39"/>
  <c r="W99" i="39"/>
  <c r="T99" i="39"/>
  <c r="X99" i="39"/>
  <c r="Y99" i="39"/>
  <c r="P99" i="39"/>
  <c r="Z99" i="39"/>
  <c r="AA99" i="39"/>
  <c r="AB99" i="39"/>
  <c r="AC99" i="39"/>
  <c r="U99" i="39"/>
  <c r="AD99" i="39"/>
  <c r="AE99" i="39"/>
  <c r="AF99" i="39"/>
  <c r="AG99" i="39"/>
  <c r="S99" i="39"/>
  <c r="AH99" i="39"/>
  <c r="AI99" i="39"/>
  <c r="AJ99" i="39"/>
  <c r="AK99" i="39"/>
  <c r="AL99" i="39"/>
  <c r="AM99" i="39"/>
  <c r="AN99" i="39"/>
  <c r="AO99" i="39"/>
  <c r="AP99" i="39"/>
  <c r="AQ99" i="39"/>
  <c r="Q50" i="40"/>
  <c r="R50" i="40"/>
  <c r="S50" i="40"/>
  <c r="T50" i="40"/>
  <c r="U50" i="40"/>
  <c r="V50" i="40"/>
  <c r="W50" i="40"/>
  <c r="Q51" i="40"/>
  <c r="R51" i="40"/>
  <c r="S51" i="40"/>
  <c r="T51" i="40"/>
  <c r="U51" i="40"/>
  <c r="V51" i="40"/>
  <c r="W51" i="40"/>
  <c r="Q52" i="40"/>
  <c r="R52" i="40"/>
  <c r="S52" i="40"/>
  <c r="T52" i="40"/>
  <c r="U52" i="40"/>
  <c r="V52" i="40"/>
  <c r="W52" i="40"/>
  <c r="Q53" i="40"/>
  <c r="R53" i="40"/>
  <c r="S53" i="40"/>
  <c r="T53" i="40"/>
  <c r="U53" i="40"/>
  <c r="V53" i="40"/>
  <c r="W53" i="40"/>
  <c r="Q54" i="40"/>
  <c r="R54" i="40"/>
  <c r="S54" i="40"/>
  <c r="T54" i="40"/>
  <c r="U54" i="40"/>
  <c r="V54" i="40"/>
  <c r="W54" i="40"/>
  <c r="Q55" i="40"/>
  <c r="R55" i="40"/>
  <c r="S55" i="40"/>
  <c r="T55" i="40"/>
  <c r="U55" i="40"/>
  <c r="V55" i="40"/>
  <c r="W55" i="40"/>
  <c r="Q56" i="40"/>
  <c r="R56" i="40"/>
  <c r="S56" i="40"/>
  <c r="T56" i="40"/>
  <c r="U56" i="40"/>
  <c r="V56" i="40"/>
  <c r="W56" i="40"/>
  <c r="Q57" i="40"/>
  <c r="R57" i="40"/>
  <c r="S57" i="40"/>
  <c r="T57" i="40"/>
  <c r="U57" i="40"/>
  <c r="V57" i="40"/>
  <c r="W57" i="40"/>
  <c r="Q58" i="40"/>
  <c r="R58" i="40"/>
  <c r="S58" i="40"/>
  <c r="T58" i="40"/>
  <c r="U58" i="40"/>
  <c r="V58" i="40"/>
  <c r="W58" i="40"/>
  <c r="Q59" i="40"/>
  <c r="R59" i="40"/>
  <c r="S59" i="40"/>
  <c r="T59" i="40"/>
  <c r="U59" i="40"/>
  <c r="V59" i="40"/>
  <c r="W59" i="40"/>
  <c r="Q60" i="40"/>
  <c r="R60" i="40"/>
  <c r="S60" i="40"/>
  <c r="T60" i="40"/>
  <c r="U60" i="40"/>
  <c r="V60" i="40"/>
  <c r="W60" i="40"/>
  <c r="Q61" i="40"/>
  <c r="R61" i="40"/>
  <c r="S61" i="40"/>
  <c r="T61" i="40"/>
  <c r="U61" i="40"/>
  <c r="V61" i="40"/>
  <c r="W61" i="40"/>
  <c r="Q62" i="40"/>
  <c r="R62" i="40"/>
  <c r="S62" i="40"/>
  <c r="T62" i="40"/>
  <c r="U62" i="40"/>
  <c r="V62" i="40"/>
  <c r="W62" i="40"/>
  <c r="Q63" i="40"/>
  <c r="R63" i="40"/>
  <c r="S63" i="40"/>
  <c r="T63" i="40"/>
  <c r="U63" i="40"/>
  <c r="V63" i="40"/>
  <c r="W63" i="40"/>
  <c r="Q64" i="40"/>
  <c r="R64" i="40"/>
  <c r="S64" i="40"/>
  <c r="T64" i="40"/>
  <c r="U64" i="40"/>
  <c r="V64" i="40"/>
  <c r="W64" i="40"/>
  <c r="Q65" i="40"/>
  <c r="R65" i="40"/>
  <c r="S65" i="40"/>
  <c r="T65" i="40"/>
  <c r="U65" i="40"/>
  <c r="V65" i="40"/>
  <c r="W65" i="40"/>
  <c r="Q66" i="40"/>
  <c r="R66" i="40"/>
  <c r="S66" i="40"/>
  <c r="T66" i="40"/>
  <c r="U66" i="40"/>
  <c r="V66" i="40"/>
  <c r="W66" i="40"/>
  <c r="Q67" i="40"/>
  <c r="R67" i="40"/>
  <c r="S67" i="40"/>
  <c r="T67" i="40"/>
  <c r="U67" i="40"/>
  <c r="V67" i="40"/>
  <c r="W67" i="40"/>
  <c r="X68" i="40"/>
  <c r="R68" i="40"/>
  <c r="Y68" i="40"/>
  <c r="V68" i="40"/>
  <c r="Z68" i="40"/>
  <c r="AA68" i="40"/>
  <c r="AB68" i="40"/>
  <c r="AC68" i="40"/>
  <c r="AD68" i="40"/>
  <c r="AE68" i="40"/>
  <c r="AF68" i="40"/>
  <c r="AG68" i="40"/>
  <c r="AH68" i="40"/>
  <c r="AI68" i="40"/>
  <c r="U68" i="40"/>
  <c r="AJ68" i="40"/>
  <c r="AK68" i="40"/>
  <c r="AL68" i="40"/>
  <c r="AM68" i="40"/>
  <c r="AN68" i="40"/>
  <c r="AO68" i="40"/>
  <c r="AP68" i="40"/>
  <c r="AQ68" i="40"/>
  <c r="AR68" i="40"/>
  <c r="AS68" i="40"/>
  <c r="AT68" i="40"/>
  <c r="S68" i="40"/>
  <c r="AU68" i="40"/>
  <c r="AV68" i="40"/>
  <c r="AW68" i="40"/>
  <c r="AX68" i="40"/>
  <c r="AY68" i="40"/>
  <c r="AZ68" i="40"/>
  <c r="BA68" i="40"/>
  <c r="BB68" i="40"/>
  <c r="BC68" i="40"/>
  <c r="BD68" i="40"/>
  <c r="Q74" i="40"/>
  <c r="T74" i="40"/>
  <c r="U74" i="40"/>
  <c r="V74" i="40"/>
  <c r="W74" i="40"/>
  <c r="Q72" i="40"/>
  <c r="T72" i="40"/>
  <c r="U72" i="40"/>
  <c r="V72" i="40"/>
  <c r="W72" i="40"/>
  <c r="Q82" i="40"/>
  <c r="T82" i="40"/>
  <c r="U82" i="40"/>
  <c r="V82" i="40"/>
  <c r="W82" i="40"/>
  <c r="Q78" i="40"/>
  <c r="T78" i="40"/>
  <c r="U78" i="40"/>
  <c r="V78" i="40"/>
  <c r="W78" i="40"/>
  <c r="Q83" i="40"/>
  <c r="T83" i="40"/>
  <c r="U83" i="40"/>
  <c r="V83" i="40"/>
  <c r="W83" i="40"/>
  <c r="Q79" i="40"/>
  <c r="T79" i="40"/>
  <c r="U79" i="40"/>
  <c r="V79" i="40"/>
  <c r="W79" i="40"/>
  <c r="Q75" i="40"/>
  <c r="T75" i="40"/>
  <c r="U75" i="40"/>
  <c r="V75" i="40"/>
  <c r="W75" i="40"/>
  <c r="Q84" i="40"/>
  <c r="T84" i="40"/>
  <c r="U84" i="40"/>
  <c r="V84" i="40"/>
  <c r="W84" i="40"/>
  <c r="Q76" i="40"/>
  <c r="T76" i="40"/>
  <c r="U76" i="40"/>
  <c r="V76" i="40"/>
  <c r="W76" i="40"/>
  <c r="Q77" i="40"/>
  <c r="T77" i="40"/>
  <c r="U77" i="40"/>
  <c r="V77" i="40"/>
  <c r="W77" i="40"/>
  <c r="Q80" i="40"/>
  <c r="T80" i="40"/>
  <c r="U80" i="40"/>
  <c r="V80" i="40"/>
  <c r="W80" i="40"/>
  <c r="Q73" i="40"/>
  <c r="T73" i="40"/>
  <c r="U73" i="40"/>
  <c r="V73" i="40"/>
  <c r="W73" i="40"/>
  <c r="Q81" i="40"/>
  <c r="T81" i="40"/>
  <c r="U81" i="40"/>
  <c r="V81" i="40"/>
  <c r="W81" i="40"/>
  <c r="X85" i="40"/>
  <c r="T85" i="40"/>
  <c r="Y85" i="40"/>
  <c r="Z85" i="40"/>
  <c r="W85" i="40"/>
  <c r="AA85" i="40"/>
  <c r="Q85" i="40"/>
  <c r="AB85" i="40"/>
  <c r="AC85" i="40"/>
  <c r="AD85" i="40"/>
  <c r="AE85" i="40"/>
  <c r="AF85" i="40"/>
  <c r="AG85" i="40"/>
  <c r="AH85" i="40"/>
  <c r="AI85" i="40"/>
  <c r="AJ85" i="40"/>
  <c r="AK85" i="40"/>
  <c r="AL85" i="40"/>
  <c r="AM85" i="40"/>
  <c r="U85" i="40"/>
  <c r="AN85" i="40"/>
  <c r="AO85" i="40"/>
  <c r="AP85" i="40"/>
  <c r="AQ85" i="40"/>
  <c r="AR85" i="40"/>
  <c r="AS85" i="40"/>
  <c r="Q89" i="40"/>
  <c r="T89" i="40"/>
  <c r="U89" i="40"/>
  <c r="V89" i="40"/>
  <c r="W89" i="40"/>
  <c r="Q90" i="40"/>
  <c r="T90" i="40"/>
  <c r="U90" i="40"/>
  <c r="V90" i="40"/>
  <c r="W90" i="40"/>
  <c r="Q91" i="40"/>
  <c r="T91" i="40"/>
  <c r="U91" i="40"/>
  <c r="V91" i="40"/>
  <c r="W91" i="40"/>
  <c r="Q92" i="40"/>
  <c r="T92" i="40"/>
  <c r="U92" i="40"/>
  <c r="V92" i="40"/>
  <c r="W92" i="40"/>
  <c r="Q93" i="40"/>
  <c r="T93" i="40"/>
  <c r="U93" i="40"/>
  <c r="V93" i="40"/>
  <c r="W93" i="40"/>
  <c r="Q94" i="40"/>
  <c r="T94" i="40"/>
  <c r="U94" i="40"/>
  <c r="V94" i="40"/>
  <c r="W94" i="40"/>
  <c r="Q95" i="40"/>
  <c r="T95" i="40"/>
  <c r="U95" i="40"/>
  <c r="V95" i="40"/>
  <c r="W95" i="40"/>
  <c r="Q96" i="40"/>
  <c r="T96" i="40"/>
  <c r="U96" i="40"/>
  <c r="V96" i="40"/>
  <c r="W96" i="40"/>
  <c r="Q97" i="40"/>
  <c r="T97" i="40"/>
  <c r="U97" i="40"/>
  <c r="V97" i="40"/>
  <c r="W97" i="40"/>
  <c r="Q98" i="40"/>
  <c r="T98" i="40"/>
  <c r="U98" i="40"/>
  <c r="V98" i="40"/>
  <c r="W98" i="40"/>
  <c r="Q99" i="40"/>
  <c r="T99" i="40"/>
  <c r="U99" i="40"/>
  <c r="V99" i="40"/>
  <c r="W99" i="40"/>
  <c r="Q100" i="40"/>
  <c r="T100" i="40"/>
  <c r="U100" i="40"/>
  <c r="V100" i="40"/>
  <c r="W100" i="40"/>
  <c r="Q101" i="40"/>
  <c r="T101" i="40"/>
  <c r="U101" i="40"/>
  <c r="V101" i="40"/>
  <c r="W101" i="40"/>
  <c r="Q102" i="40"/>
  <c r="T102" i="40"/>
  <c r="U102" i="40"/>
  <c r="V102" i="40"/>
  <c r="W102" i="40"/>
  <c r="Q103" i="40"/>
  <c r="T103" i="40"/>
  <c r="U103" i="40"/>
  <c r="V103" i="40"/>
  <c r="W103" i="40"/>
  <c r="Q104" i="40"/>
  <c r="T104" i="40"/>
  <c r="U104" i="40"/>
  <c r="V104" i="40"/>
  <c r="W104" i="40"/>
  <c r="Q105" i="40"/>
  <c r="T105" i="40"/>
  <c r="U105" i="40"/>
  <c r="V105" i="40"/>
  <c r="W105" i="40"/>
  <c r="X106" i="40"/>
  <c r="T106" i="40"/>
  <c r="Y106" i="40"/>
  <c r="Q106" i="40"/>
  <c r="Z106" i="40"/>
  <c r="V106" i="40"/>
  <c r="AA106" i="40"/>
  <c r="AB106" i="40"/>
  <c r="AC106" i="40"/>
  <c r="AD106" i="40"/>
  <c r="AE106" i="40"/>
  <c r="AF106" i="40"/>
  <c r="AG106" i="40"/>
  <c r="AH106" i="40"/>
  <c r="AI106" i="40"/>
  <c r="U106" i="40"/>
  <c r="AJ106" i="40"/>
  <c r="AK106" i="40"/>
  <c r="AL106" i="40"/>
  <c r="AM106" i="40"/>
  <c r="AN106" i="40"/>
  <c r="AO106" i="40"/>
  <c r="AP106" i="40"/>
  <c r="AQ106" i="40"/>
  <c r="AR106" i="40"/>
  <c r="AS106" i="40"/>
  <c r="P3" i="2"/>
  <c r="W3" i="3"/>
  <c r="V3" i="7"/>
  <c r="V4" i="7"/>
  <c r="V5" i="7"/>
  <c r="V6" i="7"/>
  <c r="V7" i="7"/>
  <c r="V8" i="7"/>
  <c r="V9" i="7"/>
  <c r="V10" i="7"/>
  <c r="V11" i="7"/>
  <c r="V12" i="7"/>
  <c r="V13" i="7"/>
  <c r="V14" i="7"/>
  <c r="U4" i="8"/>
  <c r="U5" i="8"/>
  <c r="U6" i="8"/>
  <c r="U7" i="8"/>
  <c r="U8" i="8"/>
  <c r="U9" i="8"/>
  <c r="U10" i="8"/>
  <c r="U11" i="8"/>
  <c r="U12" i="8"/>
  <c r="U13" i="8"/>
  <c r="U14" i="8"/>
  <c r="U15" i="8"/>
  <c r="U41" i="8"/>
  <c r="U42" i="8"/>
  <c r="U43" i="8"/>
  <c r="U44" i="8"/>
  <c r="U45" i="8"/>
  <c r="U46" i="8"/>
  <c r="U47" i="8"/>
  <c r="U48" i="8"/>
  <c r="U49" i="8"/>
  <c r="U50" i="8"/>
  <c r="U51" i="8"/>
  <c r="U52" i="8"/>
  <c r="T4" i="12"/>
  <c r="T5" i="12"/>
  <c r="T6" i="12"/>
  <c r="T7" i="12"/>
  <c r="T8" i="12"/>
  <c r="T9" i="12"/>
  <c r="T10" i="12"/>
  <c r="T11" i="12"/>
  <c r="T12" i="12"/>
  <c r="T13" i="12"/>
  <c r="T14" i="12"/>
  <c r="T15" i="12"/>
  <c r="T48" i="12"/>
  <c r="T49" i="12"/>
  <c r="T50" i="12"/>
  <c r="T51" i="12"/>
  <c r="T52" i="12"/>
  <c r="T53" i="12"/>
  <c r="T54" i="12"/>
  <c r="T55" i="12"/>
  <c r="T56" i="12"/>
  <c r="T57" i="12"/>
  <c r="T58" i="12"/>
  <c r="T59" i="12"/>
  <c r="V85" i="40"/>
  <c r="Q68" i="40"/>
  <c r="R99" i="39"/>
  <c r="R77" i="39"/>
  <c r="P59" i="39"/>
  <c r="M76" i="38"/>
  <c r="N53" i="38"/>
  <c r="Q75" i="37"/>
  <c r="O76" i="36"/>
  <c r="Q58" i="36"/>
  <c r="T77" i="35"/>
  <c r="P53" i="35"/>
  <c r="N72" i="34"/>
  <c r="R56" i="34"/>
  <c r="N56" i="34"/>
  <c r="R71" i="33"/>
  <c r="O57" i="33"/>
  <c r="O59" i="32"/>
  <c r="R97" i="31"/>
  <c r="P77" i="31"/>
  <c r="V62" i="31"/>
  <c r="R62" i="31"/>
  <c r="T68" i="40"/>
  <c r="U77" i="39"/>
  <c r="O59" i="39"/>
  <c r="M53" i="38"/>
  <c r="O75" i="37"/>
  <c r="S52" i="37"/>
  <c r="S76" i="36"/>
  <c r="P58" i="36"/>
  <c r="S53" i="35"/>
  <c r="M72" i="34"/>
  <c r="P71" i="33"/>
  <c r="Q77" i="32"/>
  <c r="R59" i="32"/>
  <c r="U62" i="31"/>
  <c r="W68" i="40"/>
  <c r="T77" i="39"/>
  <c r="S75" i="37"/>
  <c r="N52" i="37"/>
  <c r="T71" i="33"/>
  <c r="Q97" i="32"/>
  <c r="T77" i="32"/>
  <c r="N65" i="28"/>
  <c r="W106" i="40"/>
  <c r="S76" i="38"/>
  <c r="T57" i="33"/>
  <c r="T97" i="32"/>
</calcChain>
</file>

<file path=xl/sharedStrings.xml><?xml version="1.0" encoding="utf-8"?>
<sst xmlns="http://schemas.openxmlformats.org/spreadsheetml/2006/main" count="10287" uniqueCount="2103">
  <si>
    <t>Année</t>
  </si>
  <si>
    <t>Saison</t>
  </si>
  <si>
    <t>Niveau</t>
  </si>
  <si>
    <t>Niveau A</t>
  </si>
  <si>
    <t>Class. A</t>
  </si>
  <si>
    <t>Niveau B</t>
  </si>
  <si>
    <t>Class. B</t>
  </si>
  <si>
    <t>Niveau C</t>
  </si>
  <si>
    <t>Class. C</t>
  </si>
  <si>
    <t>Président</t>
  </si>
  <si>
    <t>Entraineur</t>
  </si>
  <si>
    <t>1976-1977</t>
  </si>
  <si>
    <t>3ème Div</t>
  </si>
  <si>
    <r>
      <t>1</t>
    </r>
    <r>
      <rPr>
        <vertAlign val="superscript"/>
        <sz val="10"/>
        <rFont val="Arial"/>
        <family val="2"/>
        <charset val="1"/>
      </rPr>
      <t>er</t>
    </r>
  </si>
  <si>
    <t>Henri Le Bail</t>
  </si>
  <si>
    <t>Jean-Luc Kerangouarec</t>
  </si>
  <si>
    <t>1977-1978</t>
  </si>
  <si>
    <t>2ème Div</t>
  </si>
  <si>
    <t>Gilbert Morvan</t>
  </si>
  <si>
    <t>1978-1979</t>
  </si>
  <si>
    <t>Prom 1er</t>
  </si>
  <si>
    <t>1979-1980</t>
  </si>
  <si>
    <t>1er div</t>
  </si>
  <si>
    <t>2ème</t>
  </si>
  <si>
    <t>Yves Le Goff</t>
  </si>
  <si>
    <t>1980-1981</t>
  </si>
  <si>
    <t>6ème</t>
  </si>
  <si>
    <t>1981-1982</t>
  </si>
  <si>
    <t>PH</t>
  </si>
  <si>
    <t>8ème</t>
  </si>
  <si>
    <t>1982-1983</t>
  </si>
  <si>
    <t>1983-1984</t>
  </si>
  <si>
    <t>DRH</t>
  </si>
  <si>
    <t>7ème</t>
  </si>
  <si>
    <t>1984-1985</t>
  </si>
  <si>
    <t>1985-1986</t>
  </si>
  <si>
    <t>3ème</t>
  </si>
  <si>
    <t>Bernard Le Diagon</t>
  </si>
  <si>
    <t>1986-1987</t>
  </si>
  <si>
    <t>1987-1988</t>
  </si>
  <si>
    <t>10ème</t>
  </si>
  <si>
    <t>Prom 2 ème</t>
  </si>
  <si>
    <t>1988-1989</t>
  </si>
  <si>
    <t>11ème</t>
  </si>
  <si>
    <t>1989-1990</t>
  </si>
  <si>
    <t>B. Le Meur</t>
  </si>
  <si>
    <t>1990-1991</t>
  </si>
  <si>
    <t>1991-1992</t>
  </si>
  <si>
    <t>1992-1993</t>
  </si>
  <si>
    <t>Christophe Guillemot</t>
  </si>
  <si>
    <t>1993-1994</t>
  </si>
  <si>
    <t>Jean-Yves Le Goff</t>
  </si>
  <si>
    <t>1994-1995</t>
  </si>
  <si>
    <t>Didier Le Calvez</t>
  </si>
  <si>
    <t>1995-1996</t>
  </si>
  <si>
    <t>Roger Le Guennec</t>
  </si>
  <si>
    <t>Patrick Hugo</t>
  </si>
  <si>
    <t>1996-1997</t>
  </si>
  <si>
    <t>1997-1998</t>
  </si>
  <si>
    <t>Patrick Hugo - Christophe Guillemot</t>
  </si>
  <si>
    <t>1998-1999</t>
  </si>
  <si>
    <t>1999-2000</t>
  </si>
  <si>
    <t>2000-2001</t>
  </si>
  <si>
    <t>Prom. 2ème</t>
  </si>
  <si>
    <t>2001-2002</t>
  </si>
  <si>
    <t>???</t>
  </si>
  <si>
    <t>Bernard Le Diagon-Sylvain Le Parc</t>
  </si>
  <si>
    <t>2002-2003</t>
  </si>
  <si>
    <t>-</t>
  </si>
  <si>
    <t>Pascal Royer puis Daniel Vorobieff</t>
  </si>
  <si>
    <t>2003-2004</t>
  </si>
  <si>
    <t>Daniel Vorobieff / Bernard Le Diagon</t>
  </si>
  <si>
    <t>2004-2005</t>
  </si>
  <si>
    <t>Jean-Michel Le Botlan</t>
  </si>
  <si>
    <t>2005-2006</t>
  </si>
  <si>
    <t>D2</t>
  </si>
  <si>
    <t>D3</t>
  </si>
  <si>
    <t>D4</t>
  </si>
  <si>
    <t>2006-2007</t>
  </si>
  <si>
    <t>D1</t>
  </si>
  <si>
    <t>2007-2008</t>
  </si>
  <si>
    <t>D5</t>
  </si>
  <si>
    <t>Jordane Tanguy</t>
  </si>
  <si>
    <t>2008-2009</t>
  </si>
  <si>
    <t>2009-2010</t>
  </si>
  <si>
    <t>2010-2011</t>
  </si>
  <si>
    <t>Samuel Conan</t>
  </si>
  <si>
    <t>2011-2012</t>
  </si>
  <si>
    <t>2012-2013</t>
  </si>
  <si>
    <t>Thierry Delalande</t>
  </si>
  <si>
    <t>2013-2014</t>
  </si>
  <si>
    <t>2014-2015</t>
  </si>
  <si>
    <t>2015-2016</t>
  </si>
  <si>
    <t>Jordane Tanguy - Karim Tékaya</t>
  </si>
  <si>
    <t>Championnat 76-77 - 3ème Division Groupe B</t>
  </si>
  <si>
    <t>Classement</t>
  </si>
  <si>
    <t>Journée</t>
  </si>
  <si>
    <t>Date</t>
  </si>
  <si>
    <t>Locaux</t>
  </si>
  <si>
    <t>Visiteurs</t>
  </si>
  <si>
    <t>Score</t>
  </si>
  <si>
    <t>Class.</t>
  </si>
  <si>
    <t>Equipe</t>
  </si>
  <si>
    <t>Pts</t>
  </si>
  <si>
    <t>J</t>
  </si>
  <si>
    <t>G</t>
  </si>
  <si>
    <t>N</t>
  </si>
  <si>
    <t>P</t>
  </si>
  <si>
    <t>BP</t>
  </si>
  <si>
    <t>BC</t>
  </si>
  <si>
    <t>Diff</t>
  </si>
  <si>
    <t>Effectif</t>
  </si>
  <si>
    <t>Club Précédent</t>
  </si>
  <si>
    <t>J1</t>
  </si>
  <si>
    <t>GM Caudan C</t>
  </si>
  <si>
    <t>FC Kerchopine</t>
  </si>
  <si>
    <t>0-8</t>
  </si>
  <si>
    <t>Bellec Michel</t>
  </si>
  <si>
    <t>Stiren Cléguer</t>
  </si>
  <si>
    <t>J2</t>
  </si>
  <si>
    <t>ASPTT Lorient B</t>
  </si>
  <si>
    <t>6-2</t>
  </si>
  <si>
    <t>Le Diagon Bernard</t>
  </si>
  <si>
    <t>Av Plouay</t>
  </si>
  <si>
    <t>J3</t>
  </si>
  <si>
    <t>CL Guidel B</t>
  </si>
  <si>
    <t>0-2</t>
  </si>
  <si>
    <t>Evanno Patrick</t>
  </si>
  <si>
    <t>J4</t>
  </si>
  <si>
    <t>FA Inzinzac B</t>
  </si>
  <si>
    <t>7-1</t>
  </si>
  <si>
    <t>Jambou Roland</t>
  </si>
  <si>
    <t>J5</t>
  </si>
  <si>
    <t>FCJ Lanester B</t>
  </si>
  <si>
    <t>2-5</t>
  </si>
  <si>
    <t>Le Gal Christian</t>
  </si>
  <si>
    <t>AS Bubry</t>
  </si>
  <si>
    <t>J6</t>
  </si>
  <si>
    <t>Stiren Cléguer B</t>
  </si>
  <si>
    <t>1-3</t>
  </si>
  <si>
    <t>Le Goff Jean-Yves</t>
  </si>
  <si>
    <t>J7</t>
  </si>
  <si>
    <t>AS Lanvaudan B</t>
  </si>
  <si>
    <t>14-0</t>
  </si>
  <si>
    <t>Le Roux André</t>
  </si>
  <si>
    <t>J8</t>
  </si>
  <si>
    <t>AS Penquesten B</t>
  </si>
  <si>
    <t>1-7</t>
  </si>
  <si>
    <t>Le Roux Daniel</t>
  </si>
  <si>
    <t>J9</t>
  </si>
  <si>
    <t>Folclo B</t>
  </si>
  <si>
    <t>4-0</t>
  </si>
  <si>
    <t>Le Roux Denis</t>
  </si>
  <si>
    <t>J10</t>
  </si>
  <si>
    <t>Real Merville B</t>
  </si>
  <si>
    <t>1-5</t>
  </si>
  <si>
    <t>Le Roux Gilles</t>
  </si>
  <si>
    <t>J11</t>
  </si>
  <si>
    <t>GV Hennebont C</t>
  </si>
  <si>
    <t>7-2</t>
  </si>
  <si>
    <t>Le Roux Jean-Paul</t>
  </si>
  <si>
    <t>J12</t>
  </si>
  <si>
    <t>16-2</t>
  </si>
  <si>
    <t>Le Roux Pascal</t>
  </si>
  <si>
    <t>J13</t>
  </si>
  <si>
    <t>Le Roux Jacques</t>
  </si>
  <si>
    <t>J14</t>
  </si>
  <si>
    <t>3-0 Forfait</t>
  </si>
  <si>
    <t>Cloudic Bernard</t>
  </si>
  <si>
    <t>J15</t>
  </si>
  <si>
    <t>0-9</t>
  </si>
  <si>
    <t>Coché Joel</t>
  </si>
  <si>
    <t>J16</t>
  </si>
  <si>
    <t>6-1</t>
  </si>
  <si>
    <t>Burban Eugène</t>
  </si>
  <si>
    <t>J17</t>
  </si>
  <si>
    <t>6-3</t>
  </si>
  <si>
    <t>Burban Hervé</t>
  </si>
  <si>
    <t>J18</t>
  </si>
  <si>
    <t>0-16</t>
  </si>
  <si>
    <t>Samedy Michel</t>
  </si>
  <si>
    <t>J19</t>
  </si>
  <si>
    <t>7-3</t>
  </si>
  <si>
    <t>Le Roux Patrick</t>
  </si>
  <si>
    <t>J20</t>
  </si>
  <si>
    <t>0-0</t>
  </si>
  <si>
    <t>Le Gal René</t>
  </si>
  <si>
    <t>J21</t>
  </si>
  <si>
    <t>Garin Maurice</t>
  </si>
  <si>
    <t>J22</t>
  </si>
  <si>
    <t>0-3 Forfait</t>
  </si>
  <si>
    <t>Garrec Honoré</t>
  </si>
  <si>
    <t>Gallo Alain</t>
  </si>
  <si>
    <t>Inter Groupe</t>
  </si>
  <si>
    <t>Tour</t>
  </si>
  <si>
    <t>16ème</t>
  </si>
  <si>
    <t>AS Kergonan B</t>
  </si>
  <si>
    <t>3-1</t>
  </si>
  <si>
    <t>Exempt</t>
  </si>
  <si>
    <t>1/4 finale</t>
  </si>
  <si>
    <t>Real Merville A</t>
  </si>
  <si>
    <t>9-1</t>
  </si>
  <si>
    <t>1/2 finale</t>
  </si>
  <si>
    <t>FC Erdeven A</t>
  </si>
  <si>
    <t>Finale</t>
  </si>
  <si>
    <t>05/06/1977 à Plumeliau</t>
  </si>
  <si>
    <t>AS St Gonnery</t>
  </si>
  <si>
    <t>1-2</t>
  </si>
  <si>
    <t>Coupe de l'Ouest</t>
  </si>
  <si>
    <r>
      <t>1</t>
    </r>
    <r>
      <rPr>
        <vertAlign val="superscript"/>
        <sz val="11"/>
        <color indexed="63"/>
        <rFont val="Calibri"/>
        <family val="2"/>
        <charset val="1"/>
      </rPr>
      <t>er</t>
    </r>
    <r>
      <rPr>
        <sz val="11"/>
        <color indexed="63"/>
        <rFont val="Calibri"/>
        <family val="2"/>
        <charset val="1"/>
      </rPr>
      <t xml:space="preserve"> Tour</t>
    </r>
  </si>
  <si>
    <t>FA Inzinzac</t>
  </si>
  <si>
    <t>3 - 3 (4 tab 3)</t>
  </si>
  <si>
    <t>2ème Tour</t>
  </si>
  <si>
    <t>US Groix</t>
  </si>
  <si>
    <t>6 - 2</t>
  </si>
  <si>
    <t>3ème Tour</t>
  </si>
  <si>
    <t>2-1</t>
  </si>
  <si>
    <t>Coupe du Distrct</t>
  </si>
  <si>
    <t>Flamme Meslan</t>
  </si>
  <si>
    <t>3 - 3 (5 tab 4)</t>
  </si>
  <si>
    <t>Championnat 76-77 - 3ème Division Groupe E</t>
  </si>
  <si>
    <t>GG Riantec C</t>
  </si>
  <si>
    <t>FC Kerchopine B</t>
  </si>
  <si>
    <t>AS landevant B</t>
  </si>
  <si>
    <t>Saint-Hélène B</t>
  </si>
  <si>
    <t>0-4</t>
  </si>
  <si>
    <t>ES Merlevenez C</t>
  </si>
  <si>
    <t>AL Camors C</t>
  </si>
  <si>
    <t>3-7</t>
  </si>
  <si>
    <t>AS Riantec C</t>
  </si>
  <si>
    <t>Saint-Martin Landévant B</t>
  </si>
  <si>
    <t>FC Kerchopine  B</t>
  </si>
  <si>
    <t>2-4</t>
  </si>
  <si>
    <t>Kervignac C</t>
  </si>
  <si>
    <t>0-5</t>
  </si>
  <si>
    <t>US Lanveur A</t>
  </si>
  <si>
    <t>0-6</t>
  </si>
  <si>
    <t>3-3</t>
  </si>
  <si>
    <t>2-3</t>
  </si>
  <si>
    <t>Championnat 77-78 - 2ème Division</t>
  </si>
  <si>
    <t>Buteurs</t>
  </si>
  <si>
    <t>ASPTT Lorient</t>
  </si>
  <si>
    <t>9-0</t>
  </si>
  <si>
    <t>R. Jamboux5</t>
  </si>
  <si>
    <t>B. Le Diagonx3</t>
  </si>
  <si>
    <t>Gilles Le Roux</t>
  </si>
  <si>
    <t>Arrivé</t>
  </si>
  <si>
    <t>Guideloise C</t>
  </si>
  <si>
    <t>R. Jambou</t>
  </si>
  <si>
    <t>P. Evanno</t>
  </si>
  <si>
    <t>Le Gleut Honoré</t>
  </si>
  <si>
    <t>La Montagne C</t>
  </si>
  <si>
    <t>5-0</t>
  </si>
  <si>
    <t>B. Le Diagonx2</t>
  </si>
  <si>
    <t>R. Jamboux2</t>
  </si>
  <si>
    <t>Le Mao Patrick</t>
  </si>
  <si>
    <t>CL Guidel A</t>
  </si>
  <si>
    <t>6-0</t>
  </si>
  <si>
    <t>B. Le Diagon</t>
  </si>
  <si>
    <t>Christian Le Gall</t>
  </si>
  <si>
    <t>J-Y Le Goff</t>
  </si>
  <si>
    <t>Cornic Hubert</t>
  </si>
  <si>
    <t>FC Meslan</t>
  </si>
  <si>
    <t>US Plouay B</t>
  </si>
  <si>
    <t>FC Lorient Ouest A</t>
  </si>
  <si>
    <t>1-1</t>
  </si>
  <si>
    <t>Le Gleut Dominique</t>
  </si>
  <si>
    <t>AV Plouay</t>
  </si>
  <si>
    <t>AV plouay B</t>
  </si>
  <si>
    <t>2-2</t>
  </si>
  <si>
    <t>Le Guillermic</t>
  </si>
  <si>
    <t>Non muté</t>
  </si>
  <si>
    <t>FCJ Lanester A</t>
  </si>
  <si>
    <t>0-3</t>
  </si>
  <si>
    <t>P. Evannox3</t>
  </si>
  <si>
    <t>Le Rio Patrick</t>
  </si>
  <si>
    <t>US Hennebont B</t>
  </si>
  <si>
    <t>5-2</t>
  </si>
  <si>
    <t>H. Le Gleut x2</t>
  </si>
  <si>
    <t>Daniel Le Roux x2</t>
  </si>
  <si>
    <t>Départ</t>
  </si>
  <si>
    <t>Club</t>
  </si>
  <si>
    <t>AS Gestel B</t>
  </si>
  <si>
    <t>1-8</t>
  </si>
  <si>
    <t>J-Y Le Goffx2</t>
  </si>
  <si>
    <t>R. Jamboux3</t>
  </si>
  <si>
    <t>H. Le Gleut</t>
  </si>
  <si>
    <t>Robert Daniel</t>
  </si>
  <si>
    <t>Arret</t>
  </si>
  <si>
    <t>Daniel Le Roux</t>
  </si>
  <si>
    <t>Pascal Le Roux</t>
  </si>
  <si>
    <t>Le Lan Albert</t>
  </si>
  <si>
    <t>2-0</t>
  </si>
  <si>
    <t>Petro Alain</t>
  </si>
  <si>
    <t>Le Goff Rolland</t>
  </si>
  <si>
    <t>1-4</t>
  </si>
  <si>
    <t>R. Jamboux4</t>
  </si>
  <si>
    <t>3-2</t>
  </si>
  <si>
    <t>P. Evannox2</t>
  </si>
  <si>
    <t>Genetay Patrick</t>
  </si>
  <si>
    <t>5-1</t>
  </si>
  <si>
    <t>13-2</t>
  </si>
  <si>
    <t>J-Y Le Goffx3</t>
  </si>
  <si>
    <t>H. Le Gleutx3</t>
  </si>
  <si>
    <t>D. Le Gleut x2</t>
  </si>
  <si>
    <t>J-P Le Roux x2</t>
  </si>
  <si>
    <t>Denis Le Roux</t>
  </si>
  <si>
    <t>Lamor-plage</t>
  </si>
  <si>
    <t>Guiscriff Sport</t>
  </si>
  <si>
    <t>H. Le Gleutx2</t>
  </si>
  <si>
    <t>Alain Gallo</t>
  </si>
  <si>
    <t>Landaul Sport</t>
  </si>
  <si>
    <t>Christian Le Gal</t>
  </si>
  <si>
    <t>05/06/78 à Remungol</t>
  </si>
  <si>
    <t>AS Cruguel</t>
  </si>
  <si>
    <t>8-2</t>
  </si>
  <si>
    <t>US Guilligomarch</t>
  </si>
  <si>
    <t>Le Roux Gillesx2</t>
  </si>
  <si>
    <t>A. Le Goff</t>
  </si>
  <si>
    <t>Coupe du District</t>
  </si>
  <si>
    <t>FC Meslan (1ère)</t>
  </si>
  <si>
    <t>AL Ploemeur</t>
  </si>
  <si>
    <t>AV Guiscriff (P1ère)</t>
  </si>
  <si>
    <t>ES Langonnet (P1ère)</t>
  </si>
  <si>
    <t>1-9</t>
  </si>
  <si>
    <t>CA Pluméliau (1ère)</t>
  </si>
  <si>
    <t>Championnat 77-78 – 3ème Division Groupe B</t>
  </si>
  <si>
    <t>CS Pont-Scorff</t>
  </si>
  <si>
    <t>3-5</t>
  </si>
  <si>
    <t>4-1</t>
  </si>
  <si>
    <t>AL Caudan B</t>
  </si>
  <si>
    <t>2-6</t>
  </si>
  <si>
    <t>ESSA Pont-Scorff B</t>
  </si>
  <si>
    <t>FC Lorient Ouest B</t>
  </si>
  <si>
    <t>3-0</t>
  </si>
  <si>
    <t>GM Caudan B</t>
  </si>
  <si>
    <t>11-1</t>
  </si>
  <si>
    <t>1- 1</t>
  </si>
  <si>
    <t>8-0</t>
  </si>
  <si>
    <t>1-0</t>
  </si>
  <si>
    <t>1-6</t>
  </si>
  <si>
    <t>Championnat 78-79 - Promotion 1ère Division</t>
  </si>
  <si>
    <t>Bubry</t>
  </si>
  <si>
    <t>Championnat 79-80 - 1ère Division-Groupe D</t>
  </si>
  <si>
    <t>Plouray</t>
  </si>
  <si>
    <t>T1</t>
  </si>
  <si>
    <t>T2</t>
  </si>
  <si>
    <t>T3</t>
  </si>
  <si>
    <t>T4</t>
  </si>
  <si>
    <t>Keryado (PH)</t>
  </si>
  <si>
    <t>0 - 6</t>
  </si>
  <si>
    <t>T5</t>
  </si>
  <si>
    <t>Ploemeur (DSR)</t>
  </si>
  <si>
    <t>T6</t>
  </si>
  <si>
    <t>Quéven (DRH)</t>
  </si>
  <si>
    <t>T7</t>
  </si>
  <si>
    <t>Lanester (DH)</t>
  </si>
  <si>
    <t>Championnat 80-81 - 1ère Division</t>
  </si>
  <si>
    <t>0-1</t>
  </si>
  <si>
    <t>Classement Equipe A</t>
  </si>
  <si>
    <t>ES Baud B</t>
  </si>
  <si>
    <t>Av Guiscriff</t>
  </si>
  <si>
    <t>St Guémené</t>
  </si>
  <si>
    <t>CS Le Faouet</t>
  </si>
  <si>
    <t>Pont-Scorff</t>
  </si>
  <si>
    <t>ESSA Pont-Scorff</t>
  </si>
  <si>
    <t>Kergonan</t>
  </si>
  <si>
    <t>JA Arzano</t>
  </si>
  <si>
    <t>US Berné</t>
  </si>
  <si>
    <t>AS Kergonan</t>
  </si>
  <si>
    <t>St Languidic</t>
  </si>
  <si>
    <t>US Berné B</t>
  </si>
  <si>
    <t>AV Guiscriff</t>
  </si>
  <si>
    <t>ES Baud</t>
  </si>
  <si>
    <t>Jacques Le Roux</t>
  </si>
  <si>
    <t>Kerfourn</t>
  </si>
  <si>
    <t>Championnat 80-81 - 2ème Division</t>
  </si>
  <si>
    <t>Classement Equipe B</t>
  </si>
  <si>
    <t>??</t>
  </si>
  <si>
    <t>Championnat 81-82 - PH Groupe D</t>
  </si>
  <si>
    <t>Chasseurs Gourin</t>
  </si>
  <si>
    <t>P. Le Roux</t>
  </si>
  <si>
    <t>J. Le Roux</t>
  </si>
  <si>
    <t>Chaline</t>
  </si>
  <si>
    <t>AS St Barthélémy</t>
  </si>
  <si>
    <t>US Plouay</t>
  </si>
  <si>
    <t>Stade Guémené</t>
  </si>
  <si>
    <t>Stade Plouray</t>
  </si>
  <si>
    <t>ES Le Croisty</t>
  </si>
  <si>
    <t>ES Rosporden</t>
  </si>
  <si>
    <t>FC Cléguerec</t>
  </si>
  <si>
    <t>JA Gourin</t>
  </si>
  <si>
    <t>2-10</t>
  </si>
  <si>
    <t>Chaline x5</t>
  </si>
  <si>
    <t>J. Le Roux x3</t>
  </si>
  <si>
    <t>G. Le Roux</t>
  </si>
  <si>
    <t>P. Evano</t>
  </si>
  <si>
    <t>AS Saint ivy</t>
  </si>
  <si>
    <t>US Cléden Poher</t>
  </si>
  <si>
    <t>D. Le Roux</t>
  </si>
  <si>
    <t>J. Le Roux x2</t>
  </si>
  <si>
    <t>B. Le Diagon x2</t>
  </si>
  <si>
    <t>5-6</t>
  </si>
  <si>
    <t>Barrages</t>
  </si>
  <si>
    <t>ET. Saint Guénolé</t>
  </si>
  <si>
    <t>P. Dispount Ergué Gabéric</t>
  </si>
  <si>
    <t>Chaline x4</t>
  </si>
  <si>
    <t>SE Kervignac</t>
  </si>
  <si>
    <t>Tour 4</t>
  </si>
  <si>
    <t>FL Carnac</t>
  </si>
  <si>
    <t>2-1 ap</t>
  </si>
  <si>
    <t>Chaline x2</t>
  </si>
  <si>
    <t>Tour 5</t>
  </si>
  <si>
    <t>FC Lorient</t>
  </si>
  <si>
    <t>Coupe Chaton</t>
  </si>
  <si>
    <t>Au Penalty</t>
  </si>
  <si>
    <t>CS Quéven</t>
  </si>
  <si>
    <t>Inguiniel B</t>
  </si>
  <si>
    <t>Penquesten A</t>
  </si>
  <si>
    <t>Pont-Scorff A</t>
  </si>
  <si>
    <t>La Montagne D</t>
  </si>
  <si>
    <t>Tric. Lochrist A</t>
  </si>
  <si>
    <t>AV Plouay C</t>
  </si>
  <si>
    <t>JA Arzano B</t>
  </si>
  <si>
    <t>Guilligomarch B</t>
  </si>
  <si>
    <t>Championnat 82-83 – PH Groupe E</t>
  </si>
  <si>
    <t>St Gavrais</t>
  </si>
  <si>
    <t>Vig. Keryado</t>
  </si>
  <si>
    <t>2-8</t>
  </si>
  <si>
    <t>Gauthier x3</t>
  </si>
  <si>
    <t>Leg. Locmiquelic</t>
  </si>
  <si>
    <t>Gauthier</t>
  </si>
  <si>
    <t>GV Hennebont</t>
  </si>
  <si>
    <t>CSFC lorient B</t>
  </si>
  <si>
    <t>Merlevenez</t>
  </si>
  <si>
    <t>Etelloise</t>
  </si>
  <si>
    <t>Port-Louis</t>
  </si>
  <si>
    <t>Guideloise</t>
  </si>
  <si>
    <t>Herm. Mendon</t>
  </si>
  <si>
    <t>AGM Carnac</t>
  </si>
  <si>
    <t>4-2</t>
  </si>
  <si>
    <t>Saint Nolff</t>
  </si>
  <si>
    <t>FL Inguiniel</t>
  </si>
  <si>
    <t>AL Caudan</t>
  </si>
  <si>
    <t>5-4</t>
  </si>
  <si>
    <t>Saint-Caradec</t>
  </si>
  <si>
    <t>Championnat 82-83 – 2ème division</t>
  </si>
  <si>
    <t>AS Lanvaudan</t>
  </si>
  <si>
    <t>AS Priziac</t>
  </si>
  <si>
    <t>Le Faouet</t>
  </si>
  <si>
    <t>ASPenquesten</t>
  </si>
  <si>
    <t>AS Penquesten</t>
  </si>
  <si>
    <t>FL Meslan</t>
  </si>
  <si>
    <t>Guiscriff</t>
  </si>
  <si>
    <t>AV plouay</t>
  </si>
  <si>
    <t>Lanvénégen</t>
  </si>
  <si>
    <t>Lanvenegen</t>
  </si>
  <si>
    <t>4-3</t>
  </si>
  <si>
    <t>Championnat 83-84 – DRH Groupe C</t>
  </si>
  <si>
    <t>USG Larmor-Plage</t>
  </si>
  <si>
    <t>T. Gauthier</t>
  </si>
  <si>
    <t>AS Ergue-Armel</t>
  </si>
  <si>
    <t>Langolen</t>
  </si>
  <si>
    <t>T. Gauthierx2</t>
  </si>
  <si>
    <t>Kerfeunteun</t>
  </si>
  <si>
    <t>US Fouesnant</t>
  </si>
  <si>
    <t>B. Le Diagon x3</t>
  </si>
  <si>
    <t>Moelan sur Mer</t>
  </si>
  <si>
    <t>ES Kerfeunteun</t>
  </si>
  <si>
    <t>Esp Ploemeur</t>
  </si>
  <si>
    <t>Ergué-Armel</t>
  </si>
  <si>
    <t>Moelan/mer</t>
  </si>
  <si>
    <t>Even x2</t>
  </si>
  <si>
    <t>Goel. Larmor</t>
  </si>
  <si>
    <t>CEP Lorient</t>
  </si>
  <si>
    <t>P.D. Ergué Gabéric</t>
  </si>
  <si>
    <t>Esp. Ploemeur</t>
  </si>
  <si>
    <t>Paotred Dispount</t>
  </si>
  <si>
    <t>Fouler</t>
  </si>
  <si>
    <t>Championnat 83-84 – 2ème Division</t>
  </si>
  <si>
    <t>Saint-Gilles</t>
  </si>
  <si>
    <t>P. Cornic</t>
  </si>
  <si>
    <t>P. Le Gal x2</t>
  </si>
  <si>
    <t>R. Le Dortz</t>
  </si>
  <si>
    <t>S. Blayo</t>
  </si>
  <si>
    <t>P. Le Gal</t>
  </si>
  <si>
    <t>T. Georges</t>
  </si>
  <si>
    <t>ES Baud C</t>
  </si>
  <si>
    <t>La Montagne</t>
  </si>
  <si>
    <t>Lanveur</t>
  </si>
  <si>
    <t>St Rivalain</t>
  </si>
  <si>
    <t>8-1</t>
  </si>
  <si>
    <t>AS Landévant</t>
  </si>
  <si>
    <t>A. Béhérec</t>
  </si>
  <si>
    <t>Cl. Baud</t>
  </si>
  <si>
    <t>Branderion</t>
  </si>
  <si>
    <t>Camors</t>
  </si>
  <si>
    <t>CA Pluméliau</t>
  </si>
  <si>
    <t>Championnat 84-85 - DRH</t>
  </si>
  <si>
    <t>Et. Saint Guénolé</t>
  </si>
  <si>
    <t>Doré</t>
  </si>
  <si>
    <t>Le Diagon</t>
  </si>
  <si>
    <t>Championnat 85-86 - PH</t>
  </si>
  <si>
    <t>Championnat 86-87 – PH Groupe D</t>
  </si>
  <si>
    <t>US Querrien</t>
  </si>
  <si>
    <t>US Le Faouet</t>
  </si>
  <si>
    <t>Dayo</t>
  </si>
  <si>
    <t>Péron</t>
  </si>
  <si>
    <t>Chass. Gourin</t>
  </si>
  <si>
    <t>US Moelan/mer</t>
  </si>
  <si>
    <t>Simon</t>
  </si>
  <si>
    <t>Lorient Sport</t>
  </si>
  <si>
    <t>Le Gall</t>
  </si>
  <si>
    <t>Crenn</t>
  </si>
  <si>
    <t>Camus</t>
  </si>
  <si>
    <t>Le Gall x2</t>
  </si>
  <si>
    <t>Canue</t>
  </si>
  <si>
    <t>5-5</t>
  </si>
  <si>
    <t>Canu</t>
  </si>
  <si>
    <t>Perron</t>
  </si>
  <si>
    <t>Coupe de France</t>
  </si>
  <si>
    <t>GG Riantec</t>
  </si>
  <si>
    <t>3-2 ap</t>
  </si>
  <si>
    <t>AS Lanester</t>
  </si>
  <si>
    <t>Coupe de L'ouest</t>
  </si>
  <si>
    <t>Championnat 86-87 – 2ème Division Groupe F</t>
  </si>
  <si>
    <t>Langonnet B</t>
  </si>
  <si>
    <t>Priziac B</t>
  </si>
  <si>
    <t>Le Saint</t>
  </si>
  <si>
    <t>Le Faouet C</t>
  </si>
  <si>
    <t>Le Croisty B</t>
  </si>
  <si>
    <t>FC Meslan B</t>
  </si>
  <si>
    <t>Av Guiscriff B</t>
  </si>
  <si>
    <t>FL Meslan B</t>
  </si>
  <si>
    <t>Lignol</t>
  </si>
  <si>
    <t>Championnat 87-88 – PH groupe D</t>
  </si>
  <si>
    <t>AS Saint Yvi</t>
  </si>
  <si>
    <t>CSC</t>
  </si>
  <si>
    <t>Tiercelin</t>
  </si>
  <si>
    <t>Dayo x2</t>
  </si>
  <si>
    <t>Scolan</t>
  </si>
  <si>
    <t>US Moelan</t>
  </si>
  <si>
    <t>Keryado</t>
  </si>
  <si>
    <t>US Tregunc</t>
  </si>
  <si>
    <t>Guennec</t>
  </si>
  <si>
    <t>Le Fouler</t>
  </si>
  <si>
    <t>Urvois</t>
  </si>
  <si>
    <t>Evanno</t>
  </si>
  <si>
    <t>J . Le Roux</t>
  </si>
  <si>
    <t>Le Gleut x2</t>
  </si>
  <si>
    <t>Penhouet</t>
  </si>
  <si>
    <t>Championnat 87-88 – Prom 1ère groupe D</t>
  </si>
  <si>
    <t>Landaul B</t>
  </si>
  <si>
    <t>Landevant B</t>
  </si>
  <si>
    <t>Lanvaudan</t>
  </si>
  <si>
    <t>GM Caudan</t>
  </si>
  <si>
    <t>Penquesten</t>
  </si>
  <si>
    <t>AS Calan</t>
  </si>
  <si>
    <t>Championnat 88-89 – PH Groupe D</t>
  </si>
  <si>
    <t>Saint Yvi</t>
  </si>
  <si>
    <t>Pont Aven</t>
  </si>
  <si>
    <t>US Clohars</t>
  </si>
  <si>
    <t>Guennec x2</t>
  </si>
  <si>
    <t>Le Gleut</t>
  </si>
  <si>
    <t>Le Roux</t>
  </si>
  <si>
    <t>Hoareau x2</t>
  </si>
  <si>
    <t>Le Cren</t>
  </si>
  <si>
    <t>Guillemot</t>
  </si>
  <si>
    <t>Le Dayo</t>
  </si>
  <si>
    <t>Saint Caradec</t>
  </si>
  <si>
    <t>Kerchopine</t>
  </si>
  <si>
    <t>Championnat 88-89 – Prom 1ère</t>
  </si>
  <si>
    <t>ES Melrand</t>
  </si>
  <si>
    <t>Guenin Sport</t>
  </si>
  <si>
    <t>Quistinic</t>
  </si>
  <si>
    <t>Saint Gilles</t>
  </si>
  <si>
    <t>Saint Barthélémy</t>
  </si>
  <si>
    <t>Championnat 89-90 - 1ère Division</t>
  </si>
  <si>
    <t>Championnat 90-91 - 1ère Division</t>
  </si>
  <si>
    <t>Championnat 91-92 - 1ère Division</t>
  </si>
  <si>
    <t>Championnat 92-93 - Promotion 1ère Division</t>
  </si>
  <si>
    <t>Championnat 93-94 - Promotion 1ère Division</t>
  </si>
  <si>
    <t>Championnat 94-95 - Promotion 1ère Division</t>
  </si>
  <si>
    <t>Championnat 95-96 - Promotion 1ère Division</t>
  </si>
  <si>
    <t>Championnat 96-97 - Deuxième Division</t>
  </si>
  <si>
    <t>Championnat 97-98 - Promotion 1ère Division</t>
  </si>
  <si>
    <t>Championnat 98-99 - Promotion 1ère Division</t>
  </si>
  <si>
    <t>Championnat 1999-2000 - Promotion 1ère Division</t>
  </si>
  <si>
    <t>Equipe A</t>
  </si>
  <si>
    <t>P1</t>
  </si>
  <si>
    <t>Groupe A</t>
  </si>
  <si>
    <t>Equipe B</t>
  </si>
  <si>
    <t>P2</t>
  </si>
  <si>
    <t>Groupe L</t>
  </si>
  <si>
    <t>Equipe C</t>
  </si>
  <si>
    <t>3D</t>
  </si>
  <si>
    <t>Recevant</t>
  </si>
  <si>
    <t>Visiteur</t>
  </si>
  <si>
    <t>KERCHOPINE FC</t>
  </si>
  <si>
    <t>2 ~ 3</t>
  </si>
  <si>
    <t>CALAN A.S</t>
  </si>
  <si>
    <t>KERCHOPINE FC 2</t>
  </si>
  <si>
    <t>6 ~ 1</t>
  </si>
  <si>
    <t>PLOEMEUR A.L 3</t>
  </si>
  <si>
    <t>ES LANGONNET 2</t>
  </si>
  <si>
    <t>~</t>
  </si>
  <si>
    <t>KERCHOPINE FC 3</t>
  </si>
  <si>
    <t>JA ARZANO 2</t>
  </si>
  <si>
    <t>US BERNE 2</t>
  </si>
  <si>
    <t>4 ~ 5</t>
  </si>
  <si>
    <t>US LANVENEGEN 2</t>
  </si>
  <si>
    <t>1 ~ 0</t>
  </si>
  <si>
    <t>PLOUAY U.S.</t>
  </si>
  <si>
    <t>4 ~ 4</t>
  </si>
  <si>
    <t>GUIDELOISE 4</t>
  </si>
  <si>
    <t>US LANGOELAN 2</t>
  </si>
  <si>
    <t>KERNAS LIGNOL</t>
  </si>
  <si>
    <t>0 ~ 2</t>
  </si>
  <si>
    <t>GUILLIGOMARCH 2</t>
  </si>
  <si>
    <t>2 ~ 14</t>
  </si>
  <si>
    <t>AS LANVAUDAN 2</t>
  </si>
  <si>
    <t>GUISCRIFF AV.</t>
  </si>
  <si>
    <t>LORIENT SPORT 3</t>
  </si>
  <si>
    <t>FL INGUINIEL 3</t>
  </si>
  <si>
    <t>2 ~ 0</t>
  </si>
  <si>
    <t>CAUDAN SPORT 2</t>
  </si>
  <si>
    <t>JA ARZANO 3</t>
  </si>
  <si>
    <t>LANVENEGEN</t>
  </si>
  <si>
    <t>1 ~ 3</t>
  </si>
  <si>
    <t>LORIENT C E P 4</t>
  </si>
  <si>
    <t>4 ~ 1</t>
  </si>
  <si>
    <t>AS BUBRY 3</t>
  </si>
  <si>
    <t>0 ~ 4</t>
  </si>
  <si>
    <t>LE FAOUET U.S 2</t>
  </si>
  <si>
    <t>1 ~ 4</t>
  </si>
  <si>
    <t>GUERMEUR A.S 3</t>
  </si>
  <si>
    <t>US BERNE 3</t>
  </si>
  <si>
    <t>GESTEL A.S 2</t>
  </si>
  <si>
    <t>3 ~ 2</t>
  </si>
  <si>
    <t>PONT SCORFF 2</t>
  </si>
  <si>
    <t>2 ~ 9</t>
  </si>
  <si>
    <t>KERNAS LIGNOL 2</t>
  </si>
  <si>
    <t>1 ~ 1</t>
  </si>
  <si>
    <t>FL INGUINIEL</t>
  </si>
  <si>
    <t>ASPTT LORIENT 2</t>
  </si>
  <si>
    <t>AS PRIZIAC 3</t>
  </si>
  <si>
    <t>MESLAN F.C.</t>
  </si>
  <si>
    <t>REUNION LORIENT</t>
  </si>
  <si>
    <t>2 ~ 2</t>
  </si>
  <si>
    <t>ES LE CROISTY 3</t>
  </si>
  <si>
    <t>4 ~ 3</t>
  </si>
  <si>
    <t>PLOEMEUR A.L 3
Forfait</t>
  </si>
  <si>
    <t>0 ~ 3</t>
  </si>
  <si>
    <t>5 ~ 2</t>
  </si>
  <si>
    <t>2 ~ 6</t>
  </si>
  <si>
    <t>12 ~ 1</t>
  </si>
  <si>
    <t>3 ~ 0</t>
  </si>
  <si>
    <t>GUILLIGOMARCH 2
Forfait</t>
  </si>
  <si>
    <t>1 ~ 12</t>
  </si>
  <si>
    <t>0 ~ 0</t>
  </si>
  <si>
    <t>7 ~ 1</t>
  </si>
  <si>
    <t>0 ~ 1</t>
  </si>
  <si>
    <t>1 ~ 2</t>
  </si>
  <si>
    <t>1er Tour</t>
  </si>
  <si>
    <t>3 ~ 4</t>
  </si>
  <si>
    <t>JA ARZANO (PH)</t>
  </si>
  <si>
    <t>AP</t>
  </si>
  <si>
    <t>CS LARMOR 2</t>
  </si>
  <si>
    <t>CS LARMOR 3</t>
  </si>
  <si>
    <t>AS CALAN</t>
  </si>
  <si>
    <t>9 ~ 3</t>
  </si>
  <si>
    <t>5 ~ 1</t>
  </si>
  <si>
    <t>AS GUERMEUR 3</t>
  </si>
  <si>
    <t>AS GESTEL 2</t>
  </si>
  <si>
    <t>AS GESTEL 3</t>
  </si>
  <si>
    <t>4 ~ 0</t>
  </si>
  <si>
    <t>AL PLOEMEUR</t>
  </si>
  <si>
    <t>7 ~ 0</t>
  </si>
  <si>
    <t>AV PLOUAY 3</t>
  </si>
  <si>
    <t>AS CALAN 3</t>
  </si>
  <si>
    <t>LORIENT TURCS</t>
  </si>
  <si>
    <t>2 ~ 4</t>
  </si>
  <si>
    <t>FCK QUEVEN</t>
  </si>
  <si>
    <t>GOELAN LARMOR 2</t>
  </si>
  <si>
    <t>9 ~ 1</t>
  </si>
  <si>
    <t>AV. GUISCRIFF 3</t>
  </si>
  <si>
    <t>AS GUERMEUR 2</t>
  </si>
  <si>
    <t>PONT SCORFF 2
Forfait général</t>
  </si>
  <si>
    <t>KERYADO</t>
  </si>
  <si>
    <t>3 ~ 3</t>
  </si>
  <si>
    <t>STIREN CLEGUER 3</t>
  </si>
  <si>
    <t>US PLOUAY 3</t>
  </si>
  <si>
    <t>2 ~ 5</t>
  </si>
  <si>
    <t>EXEMPT</t>
  </si>
  <si>
    <t>LORIENT MERVILLE</t>
  </si>
  <si>
    <t>CS QUEVEN 3</t>
  </si>
  <si>
    <t>AS GESTEL 4</t>
  </si>
  <si>
    <t>3 ~ 1</t>
  </si>
  <si>
    <t>EQUIPE B</t>
  </si>
  <si>
    <t>PL</t>
  </si>
  <si>
    <t>CLUB</t>
  </si>
  <si>
    <t>JO</t>
  </si>
  <si>
    <t>DIF</t>
  </si>
  <si>
    <t>0 ~ 5</t>
  </si>
  <si>
    <t>0 ~ 8</t>
  </si>
  <si>
    <t>5 ~ 0</t>
  </si>
  <si>
    <t>GUIDELOISE 4
Forfait général</t>
  </si>
  <si>
    <t xml:space="preserve"> FL INGUINIEL 3</t>
  </si>
  <si>
    <t>US PLOUAY 3
Forfait</t>
  </si>
  <si>
    <t>4 ~ 6</t>
  </si>
  <si>
    <t>EQUIPE A</t>
  </si>
  <si>
    <t>Prom 1ere Gr K</t>
  </si>
  <si>
    <t>2 ème Div Gr L</t>
  </si>
  <si>
    <t>Prom 2 ème Gr L</t>
  </si>
  <si>
    <t>Pl</t>
  </si>
  <si>
    <t>4 _1</t>
  </si>
  <si>
    <t>GUERMEUR AS 2</t>
  </si>
  <si>
    <t>1_1</t>
  </si>
  <si>
    <t>QUEVEN FCK</t>
  </si>
  <si>
    <t>1_12</t>
  </si>
  <si>
    <t>LORIENT ASPTT 2</t>
  </si>
  <si>
    <t>Dimanche</t>
  </si>
  <si>
    <t>GESTEL AS. 2</t>
  </si>
  <si>
    <t>08.09.02</t>
  </si>
  <si>
    <t>KERYADO VIGI.</t>
  </si>
  <si>
    <t>QUISTINIC</t>
  </si>
  <si>
    <t>1_0</t>
  </si>
  <si>
    <t>LORIENT REUNI</t>
  </si>
  <si>
    <t>1_2</t>
  </si>
  <si>
    <t>15.09.02</t>
  </si>
  <si>
    <t>PLOEMEUR AL.</t>
  </si>
  <si>
    <t>3_0</t>
  </si>
  <si>
    <t>LORIENT MERVI</t>
  </si>
  <si>
    <t>3_1</t>
  </si>
  <si>
    <t>4_13</t>
  </si>
  <si>
    <t>LARMOR GOELAN 3</t>
  </si>
  <si>
    <r>
      <t>CAUDAN SPORT 2</t>
    </r>
    <r>
      <rPr>
        <sz val="8"/>
        <rFont val="Verdana"/>
        <family val="2"/>
        <charset val="1"/>
      </rPr>
      <t xml:space="preserve"> </t>
    </r>
  </si>
  <si>
    <t>29.09.02</t>
  </si>
  <si>
    <r>
      <t>GUIDELOISE 2</t>
    </r>
    <r>
      <rPr>
        <sz val="8"/>
        <rFont val="Verdana"/>
        <family val="2"/>
        <charset val="1"/>
      </rPr>
      <t xml:space="preserve"> </t>
    </r>
  </si>
  <si>
    <t>2_3</t>
  </si>
  <si>
    <t>1_4</t>
  </si>
  <si>
    <t>KERYADO VIGI. 2</t>
  </si>
  <si>
    <t>PLOEMEUR AL. 2</t>
  </si>
  <si>
    <t>3_0 F</t>
  </si>
  <si>
    <r>
      <t>LARMOR GOELAN 2</t>
    </r>
    <r>
      <rPr>
        <sz val="8"/>
        <rFont val="Verdana"/>
        <family val="2"/>
        <charset val="1"/>
      </rPr>
      <t xml:space="preserve"> </t>
    </r>
  </si>
  <si>
    <t>13.10.02</t>
  </si>
  <si>
    <r>
      <t>GUERMEUR AS 2</t>
    </r>
    <r>
      <rPr>
        <sz val="8"/>
        <rFont val="Verdana"/>
        <family val="2"/>
        <charset val="1"/>
      </rPr>
      <t xml:space="preserve"> </t>
    </r>
  </si>
  <si>
    <t>PLOEMEUR ESP. 3</t>
  </si>
  <si>
    <t>1_3</t>
  </si>
  <si>
    <t>LANESTER F.C. 2</t>
  </si>
  <si>
    <t>8_0</t>
  </si>
  <si>
    <t>1_7</t>
  </si>
  <si>
    <t>LORIENT TURCS 2</t>
  </si>
  <si>
    <r>
      <t>PLOEMEUR ESP. 3</t>
    </r>
    <r>
      <rPr>
        <sz val="8"/>
        <rFont val="Verdana"/>
        <family val="2"/>
        <charset val="1"/>
      </rPr>
      <t xml:space="preserve"> </t>
    </r>
  </si>
  <si>
    <t>27.10.02</t>
  </si>
  <si>
    <t>PENQUESTEN AS</t>
  </si>
  <si>
    <t>CALAN AS.</t>
  </si>
  <si>
    <t>QUEVEN CS 2</t>
  </si>
  <si>
    <t>QUEVEN CS 3</t>
  </si>
  <si>
    <t>0_3 F</t>
  </si>
  <si>
    <t>10.11.02</t>
  </si>
  <si>
    <t>5_2</t>
  </si>
  <si>
    <t>PONT SCORFF</t>
  </si>
  <si>
    <t>2_0</t>
  </si>
  <si>
    <t>17.11.02</t>
  </si>
  <si>
    <t>5_1</t>
  </si>
  <si>
    <t>3_3</t>
  </si>
  <si>
    <t>CLEGUER STIRE 2</t>
  </si>
  <si>
    <t>GESTEL AS. 3</t>
  </si>
  <si>
    <t>20_1</t>
  </si>
  <si>
    <t>01.12.02</t>
  </si>
  <si>
    <t>GUIDELOISE 2</t>
  </si>
  <si>
    <t>HENNEBONT GV 2</t>
  </si>
  <si>
    <t> </t>
  </si>
  <si>
    <t>0_5</t>
  </si>
  <si>
    <t>LORIENT MERVI 2</t>
  </si>
  <si>
    <t>08.12.02</t>
  </si>
  <si>
    <r>
      <t>QUEVEN CS 2</t>
    </r>
    <r>
      <rPr>
        <sz val="8"/>
        <rFont val="Verdana"/>
        <family val="2"/>
        <charset val="1"/>
      </rPr>
      <t xml:space="preserve"> </t>
    </r>
  </si>
  <si>
    <t>2_1</t>
  </si>
  <si>
    <t>LARMOR GOELAN 2</t>
  </si>
  <si>
    <t>LORIENT CEP 4</t>
  </si>
  <si>
    <t>GUERMEUR AS 3</t>
  </si>
  <si>
    <t>15.12.02</t>
  </si>
  <si>
    <r>
      <t>KERYADO VIGI. 2</t>
    </r>
    <r>
      <rPr>
        <sz val="8"/>
        <rFont val="Verdana"/>
        <family val="2"/>
        <charset val="1"/>
      </rPr>
      <t xml:space="preserve"> </t>
    </r>
  </si>
  <si>
    <t>GUIDELOISE 3</t>
  </si>
  <si>
    <t>1_8</t>
  </si>
  <si>
    <t>LARMOR CS. 3</t>
  </si>
  <si>
    <t>12.01.03</t>
  </si>
  <si>
    <r>
      <t>LANESTER F.C. 2</t>
    </r>
    <r>
      <rPr>
        <sz val="8"/>
        <rFont val="Verdana"/>
        <family val="2"/>
        <charset val="1"/>
      </rPr>
      <t xml:space="preserve"> </t>
    </r>
  </si>
  <si>
    <t>3_2</t>
  </si>
  <si>
    <t>9_2</t>
  </si>
  <si>
    <r>
      <t>KERCHOPINE FC 2</t>
    </r>
    <r>
      <rPr>
        <sz val="8"/>
        <rFont val="Verdana"/>
        <family val="2"/>
        <charset val="1"/>
      </rPr>
      <t xml:space="preserve"> </t>
    </r>
  </si>
  <si>
    <t>19.01.03</t>
  </si>
  <si>
    <r>
      <t>HENNEBONT GV 2</t>
    </r>
    <r>
      <rPr>
        <sz val="8"/>
        <rFont val="Verdana"/>
        <family val="2"/>
        <charset val="1"/>
      </rPr>
      <t xml:space="preserve"> </t>
    </r>
  </si>
  <si>
    <t>6_1</t>
  </si>
  <si>
    <r>
      <t>CLEGUER STIRE 2</t>
    </r>
    <r>
      <rPr>
        <sz val="8"/>
        <rFont val="Verdana"/>
        <family val="2"/>
        <charset val="1"/>
      </rPr>
      <t xml:space="preserve"> </t>
    </r>
  </si>
  <si>
    <t>02.02.03</t>
  </si>
  <si>
    <r>
      <t>LORIENT CEP 4</t>
    </r>
    <r>
      <rPr>
        <sz val="8"/>
        <rFont val="Verdana"/>
        <family val="2"/>
        <charset val="1"/>
      </rPr>
      <t xml:space="preserve"> </t>
    </r>
  </si>
  <si>
    <r>
      <t>GUIDELOISE 3</t>
    </r>
    <r>
      <rPr>
        <sz val="8"/>
        <rFont val="Verdana"/>
        <family val="2"/>
        <charset val="1"/>
      </rPr>
      <t xml:space="preserve"> </t>
    </r>
  </si>
  <si>
    <t>09.02.03</t>
  </si>
  <si>
    <t>16.02.03</t>
  </si>
  <si>
    <t>09.03.03</t>
  </si>
  <si>
    <t>0_1</t>
  </si>
  <si>
    <t>0_4</t>
  </si>
  <si>
    <t>23.03.03</t>
  </si>
  <si>
    <t>0_2</t>
  </si>
  <si>
    <t>06.04.03</t>
  </si>
  <si>
    <t>13.04.03</t>
  </si>
  <si>
    <t>27.04.03</t>
  </si>
  <si>
    <t>1_5</t>
  </si>
  <si>
    <t>11.05.03</t>
  </si>
  <si>
    <t>4_4</t>
  </si>
  <si>
    <t>18.05.03</t>
  </si>
  <si>
    <t>Coupe de Bretagne</t>
  </si>
  <si>
    <t>Coupe du Conseil</t>
  </si>
  <si>
    <t>AS PRIZIAC</t>
  </si>
  <si>
    <t>PONT-SCORFF</t>
  </si>
  <si>
    <t>FC LANESTER</t>
  </si>
  <si>
    <t>KERNASCLEDEN</t>
  </si>
  <si>
    <t>2_1 ap</t>
  </si>
  <si>
    <t>Bilan</t>
  </si>
  <si>
    <t>Match Aller</t>
  </si>
  <si>
    <t>Match retour</t>
  </si>
  <si>
    <t>BUTEURS</t>
  </si>
  <si>
    <t>Nb buts Total</t>
  </si>
  <si>
    <t>Championnat</t>
  </si>
  <si>
    <t>Coupe</t>
  </si>
  <si>
    <t>Aller</t>
  </si>
  <si>
    <t>Retour</t>
  </si>
  <si>
    <t>Domicile</t>
  </si>
  <si>
    <t>Extérieur</t>
  </si>
  <si>
    <t>Guermeur AS 2</t>
  </si>
  <si>
    <t>Gestel 2</t>
  </si>
  <si>
    <t>Esp. Ploemeur 3</t>
  </si>
  <si>
    <t>Calan</t>
  </si>
  <si>
    <t>Caudan 2</t>
  </si>
  <si>
    <t>Guideloise 2</t>
  </si>
  <si>
    <t>Goelan Larmor 2</t>
  </si>
  <si>
    <t>Conan Christophe</t>
  </si>
  <si>
    <t>Morvan Cedric</t>
  </si>
  <si>
    <t>Le Honsec Nicolas</t>
  </si>
  <si>
    <t>Le Roux Guillaume</t>
  </si>
  <si>
    <t>Le Roux Guennael</t>
  </si>
  <si>
    <t>Le Pavic Anthony</t>
  </si>
  <si>
    <t>Petot Nicolas</t>
  </si>
  <si>
    <t>Tenier Yohan</t>
  </si>
  <si>
    <t>Pilou</t>
  </si>
  <si>
    <t>Le Mouillour Mickaël</t>
  </si>
  <si>
    <t>Yhuel Jérome</t>
  </si>
  <si>
    <t>Total equipe</t>
  </si>
  <si>
    <t>2003/2004</t>
  </si>
  <si>
    <t>EQUIPE C</t>
  </si>
  <si>
    <t>KERCHOPINE F.</t>
  </si>
  <si>
    <t>2_2</t>
  </si>
  <si>
    <t>PRIZIAC</t>
  </si>
  <si>
    <t>7_1</t>
  </si>
  <si>
    <t>PLOURAY ST.</t>
  </si>
  <si>
    <t>12_1</t>
  </si>
  <si>
    <t>U.S. LANVENEG 2</t>
  </si>
  <si>
    <t>ST TUGDUAL 1</t>
  </si>
  <si>
    <t>14.09.03</t>
  </si>
  <si>
    <t>PLOUAY AVENIR</t>
  </si>
  <si>
    <t>Flash , Nico P</t>
  </si>
  <si>
    <t>Youn x3 , Patrice , Roux , Tony , csc</t>
  </si>
  <si>
    <t>PLOUAY U.S 1</t>
  </si>
  <si>
    <t>0_7</t>
  </si>
  <si>
    <t>MESLAN F.C. 2</t>
  </si>
  <si>
    <t>STIREN KLIGUE 3</t>
  </si>
  <si>
    <t>4_2</t>
  </si>
  <si>
    <t>28.09.03</t>
  </si>
  <si>
    <t>MESLAN F.C. 1</t>
  </si>
  <si>
    <t>Cédric,Nico,Nico P,Flashx2,Gaëtan,csc</t>
  </si>
  <si>
    <t>Patrice</t>
  </si>
  <si>
    <t>PONT SCORFF 1</t>
  </si>
  <si>
    <t>4_1</t>
  </si>
  <si>
    <t>PLOUAY U.S. 2</t>
  </si>
  <si>
    <t>PLOERDUT US 2</t>
  </si>
  <si>
    <t>PRIZIAC A.S 1</t>
  </si>
  <si>
    <t>12.10.03</t>
  </si>
  <si>
    <t>BERNE U.S 1</t>
  </si>
  <si>
    <t>Guillaume , Nico</t>
  </si>
  <si>
    <t>Pierrot, Lionelx2, Roux</t>
  </si>
  <si>
    <t>GUISCRIFF AV. 2</t>
  </si>
  <si>
    <t>2_5</t>
  </si>
  <si>
    <t>A.S. PRIZIACO 3</t>
  </si>
  <si>
    <t>LE CROISTY ES</t>
  </si>
  <si>
    <t>26.10.03</t>
  </si>
  <si>
    <t>ARZANO J.A 2</t>
  </si>
  <si>
    <t>Flash</t>
  </si>
  <si>
    <t>Tony x2 , Roux x2 , Patrice</t>
  </si>
  <si>
    <t>LANGONNET ES.</t>
  </si>
  <si>
    <t>09.11.03</t>
  </si>
  <si>
    <t>Nico P</t>
  </si>
  <si>
    <t>Jean-Lucx2 , Tony</t>
  </si>
  <si>
    <t>David</t>
  </si>
  <si>
    <t>PLOERDUT US 1</t>
  </si>
  <si>
    <t>4_0</t>
  </si>
  <si>
    <t>PRIZIAC 2</t>
  </si>
  <si>
    <t>ARZANO JA 3</t>
  </si>
  <si>
    <t>LANGONNET E.S</t>
  </si>
  <si>
    <t>16.11.03</t>
  </si>
  <si>
    <t>LE FAOUET U.S</t>
  </si>
  <si>
    <t>Nico , Nico P x2 , Flash</t>
  </si>
  <si>
    <t>Mathieu ,Patrice ,Tonyx2 ,Stéphane ,Jean-luc</t>
  </si>
  <si>
    <t>LANVENEGEN US</t>
  </si>
  <si>
    <t>ST TUGDUAL</t>
  </si>
  <si>
    <t>ST TUGDUAL 2</t>
  </si>
  <si>
    <t>2_9</t>
  </si>
  <si>
    <t>6_0</t>
  </si>
  <si>
    <t>LANGOELAN US. 2</t>
  </si>
  <si>
    <t>30.11.03</t>
  </si>
  <si>
    <t>Tony x4 , Roux , Pierrot, Jean-marc,Lionel,Stephane</t>
  </si>
  <si>
    <t>Nico x2</t>
  </si>
  <si>
    <t>PLOUAY AVENIR 2</t>
  </si>
  <si>
    <t>LE FAOUET US 3</t>
  </si>
  <si>
    <t>INZINZAC FA 3</t>
  </si>
  <si>
    <t>PLOURAY ST. 1</t>
  </si>
  <si>
    <t>07.12.03</t>
  </si>
  <si>
    <t>Stéphanex2,pierrot,Mathieu,Jean-marc,Teteush</t>
  </si>
  <si>
    <t>BERNE U.S 2</t>
  </si>
  <si>
    <t>ARZANO JA 2</t>
  </si>
  <si>
    <t>PRIZIAC A.S 2</t>
  </si>
  <si>
    <t>14.12.03</t>
  </si>
  <si>
    <t>Nico Px3 , Gaëtan</t>
  </si>
  <si>
    <t>Tony</t>
  </si>
  <si>
    <t>U.S. BERNE</t>
  </si>
  <si>
    <t>U.S. BERNE 2</t>
  </si>
  <si>
    <t>MELRAND SP. 3</t>
  </si>
  <si>
    <t>INZINZAC F A</t>
  </si>
  <si>
    <t>11.01.04</t>
  </si>
  <si>
    <t>Nico P, Flash, Nico, Gaëtan</t>
  </si>
  <si>
    <t>PLOERDUT US</t>
  </si>
  <si>
    <t>PENQUESTEN AS 2</t>
  </si>
  <si>
    <t>ARZANO J.A 3</t>
  </si>
  <si>
    <t>18.01.04</t>
  </si>
  <si>
    <t>LANGOELAN U.S</t>
  </si>
  <si>
    <t>Flashx2, Nico x2, Jéjé</t>
  </si>
  <si>
    <t>Roux</t>
  </si>
  <si>
    <t>CLEGUER STIRE</t>
  </si>
  <si>
    <t>01.02.04</t>
  </si>
  <si>
    <t>Flashx2, Nico P, Cedric</t>
  </si>
  <si>
    <t>Stéphane, pierrot, patrice, tony, sylvain</t>
  </si>
  <si>
    <t>08.02.04</t>
  </si>
  <si>
    <t>Mickaël</t>
  </si>
  <si>
    <t>PRIZIAC A.S 3</t>
  </si>
  <si>
    <t>29.02.04</t>
  </si>
  <si>
    <t>Younx3 , csc</t>
  </si>
  <si>
    <t>5_0</t>
  </si>
  <si>
    <t>A.S. PRIZIAC 3</t>
  </si>
  <si>
    <t>07.03.04</t>
  </si>
  <si>
    <t>Yohan</t>
  </si>
  <si>
    <t>Younx2, Patrice</t>
  </si>
  <si>
    <t>14.03.04</t>
  </si>
  <si>
    <t>Flashx2 , Gaëtan , Nicox2</t>
  </si>
  <si>
    <t>Tony , Youn</t>
  </si>
  <si>
    <t>28.03.04</t>
  </si>
  <si>
    <t>Teuteush</t>
  </si>
  <si>
    <t>04.04.04</t>
  </si>
  <si>
    <t>Guillaume</t>
  </si>
  <si>
    <t>Patrice x3</t>
  </si>
  <si>
    <t>18.04.04</t>
  </si>
  <si>
    <t>Guillaume, Patrice, Flash</t>
  </si>
  <si>
    <t>Sylvain</t>
  </si>
  <si>
    <t>25.04.04</t>
  </si>
  <si>
    <t>Patrice, Flashx2, Cédric</t>
  </si>
  <si>
    <t>Tony, Youn x3, Denis</t>
  </si>
  <si>
    <t>09.05.04</t>
  </si>
  <si>
    <t>Guenna, Nico, Yohan, Flashx2</t>
  </si>
  <si>
    <t>Nico P, greg, youn, tony</t>
  </si>
  <si>
    <t>16.05.04</t>
  </si>
  <si>
    <t>Flashx3 , Jean-Luc</t>
  </si>
  <si>
    <t>Tonyx2, Gaëtan, François</t>
  </si>
  <si>
    <t>BUTEURS EQUIPE A</t>
  </si>
  <si>
    <t>AV PLOUAY</t>
  </si>
  <si>
    <t>CLEGUER</t>
  </si>
  <si>
    <t>MESLAN</t>
  </si>
  <si>
    <t>SEGLIEN</t>
  </si>
  <si>
    <t>US PLOUAY</t>
  </si>
  <si>
    <t>LANGONNET</t>
  </si>
  <si>
    <t>GUISCRIFF</t>
  </si>
  <si>
    <t>PLUMELIAU</t>
  </si>
  <si>
    <t>KERNAS</t>
  </si>
  <si>
    <t>AV PLOUAY 2</t>
  </si>
  <si>
    <t>ARZANO 2</t>
  </si>
  <si>
    <t>BERNE</t>
  </si>
  <si>
    <t>LE CROISTY</t>
  </si>
  <si>
    <t>TOTAL SAISON</t>
  </si>
  <si>
    <t>TOTAL CHAMP.</t>
  </si>
  <si>
    <t>POULE ALLER</t>
  </si>
  <si>
    <t>POULE RETOUR</t>
  </si>
  <si>
    <t>DOMICILE</t>
  </si>
  <si>
    <t>EXTERIEUR</t>
  </si>
  <si>
    <t>COUPE</t>
  </si>
  <si>
    <t>Coupe de France:</t>
  </si>
  <si>
    <t>CHRISTOPHE CONAN</t>
  </si>
  <si>
    <t>NICOLAS PETOT</t>
  </si>
  <si>
    <t>(2éme Div.)</t>
  </si>
  <si>
    <t>NICOLAS LE HONSEC</t>
  </si>
  <si>
    <t>GAETAN EVANO</t>
  </si>
  <si>
    <t>Nico,bruno,Flash,Gaëtanx2</t>
  </si>
  <si>
    <t>CEDRIC MORVAN</t>
  </si>
  <si>
    <t>GUILLAUME LE ROUX</t>
  </si>
  <si>
    <t>(PH)</t>
  </si>
  <si>
    <t>TENIER YOHAN</t>
  </si>
  <si>
    <t>PATRICE LE GLEUT</t>
  </si>
  <si>
    <t>Nico,Nico P</t>
  </si>
  <si>
    <t>JEROME YHUEL</t>
  </si>
  <si>
    <t>LE MOUILLOUR MICKAEL</t>
  </si>
  <si>
    <t>Coupe de Bretagne:</t>
  </si>
  <si>
    <t>LE ROUX GUENNAEL</t>
  </si>
  <si>
    <t>JEAN-LUC LE CRENNE</t>
  </si>
  <si>
    <t>0_0</t>
  </si>
  <si>
    <t>(1ère Div.)</t>
  </si>
  <si>
    <t>BRUNO LE ROUX</t>
  </si>
  <si>
    <t>5 tab 4</t>
  </si>
  <si>
    <t>Guillaume,Jeje,Nico,Flash</t>
  </si>
  <si>
    <t>TOTAL EQUIPE</t>
  </si>
  <si>
    <t>Coupe du conseil:</t>
  </si>
  <si>
    <t>BUTEURS EQUIPE B</t>
  </si>
  <si>
    <t>PLOURAY</t>
  </si>
  <si>
    <t>MESLAN 2</t>
  </si>
  <si>
    <t>US PLOUAY 2</t>
  </si>
  <si>
    <t>GUISCRIFF 2</t>
  </si>
  <si>
    <t>LE FAOUET 3</t>
  </si>
  <si>
    <t>BERNE 2</t>
  </si>
  <si>
    <t>PLOERDUT</t>
  </si>
  <si>
    <t>ANTHONY PAVIC</t>
  </si>
  <si>
    <t>(Prom 1ère Div.)</t>
  </si>
  <si>
    <t>YVES-MARIE GUERIN</t>
  </si>
  <si>
    <t>GAEL LE PARC</t>
  </si>
  <si>
    <t>STEPHANE MARTIN</t>
  </si>
  <si>
    <t>PIERRICK TOURY</t>
  </si>
  <si>
    <t>Gaëtan, Nico P</t>
  </si>
  <si>
    <t>LIONEL LE DORTZ</t>
  </si>
  <si>
    <t>MATHIEU GABILLET</t>
  </si>
  <si>
    <t>JEAN-MARC MARTIN</t>
  </si>
  <si>
    <t>CHRISTOPHE DREAN</t>
  </si>
  <si>
    <t>Gaëtan</t>
  </si>
  <si>
    <t>EVANO GAETAN</t>
  </si>
  <si>
    <t>LE PARC SYLVAIN</t>
  </si>
  <si>
    <t>SIMON DENIS</t>
  </si>
  <si>
    <t>LE DORTZ GREG</t>
  </si>
  <si>
    <t>FRANCOIS GABILLET</t>
  </si>
  <si>
    <t>1 ère Division - Groupe A</t>
  </si>
  <si>
    <t>Promotion 1 ère Division - Groupe A</t>
  </si>
  <si>
    <t>Promotion 2 ème Division - Groupe P</t>
  </si>
  <si>
    <t>CLEGUEREC ESP</t>
  </si>
  <si>
    <t>BAUD F.C 2</t>
  </si>
  <si>
    <t>KERCHOPINE F. 2</t>
  </si>
  <si>
    <t>KERCHOPINE F. 3</t>
  </si>
  <si>
    <t>Forfait</t>
  </si>
  <si>
    <t>12.09.04</t>
  </si>
  <si>
    <t>GUEMENE/SCORF</t>
  </si>
  <si>
    <t>BERNE U.S</t>
  </si>
  <si>
    <t>INGUINIEL F.L</t>
  </si>
  <si>
    <t>26.09.04</t>
  </si>
  <si>
    <t>BAUD F.C. 2</t>
  </si>
  <si>
    <t>PONTIVY STADE 3</t>
  </si>
  <si>
    <t>BUBRY A.S</t>
  </si>
  <si>
    <t>GUEMENE/SCORF 3</t>
  </si>
  <si>
    <t>KERGONAN A.S</t>
  </si>
  <si>
    <t>10.10.04</t>
  </si>
  <si>
    <t>3_4</t>
  </si>
  <si>
    <t>QUISTINIC F.C 2</t>
  </si>
  <si>
    <t>LANGUIDIC F.C 2</t>
  </si>
  <si>
    <t>17.10.04</t>
  </si>
  <si>
    <t>CLEGUEREC FL.</t>
  </si>
  <si>
    <t>PRIZIAC A.S</t>
  </si>
  <si>
    <t>CALAN A.S 2</t>
  </si>
  <si>
    <t>U.S. LE FAOUE 2</t>
  </si>
  <si>
    <t>24.10.04</t>
  </si>
  <si>
    <t>MELRAND SP.</t>
  </si>
  <si>
    <t>6_4</t>
  </si>
  <si>
    <t>INZINZAC F A 3</t>
  </si>
  <si>
    <t>07.11.04</t>
  </si>
  <si>
    <t>INGUINIEL F L</t>
  </si>
  <si>
    <t>PLOUAY AVENIR 3</t>
  </si>
  <si>
    <t>14.11.04</t>
  </si>
  <si>
    <t>CLEGUEREC F L</t>
  </si>
  <si>
    <t>INGUINIEL F L 3</t>
  </si>
  <si>
    <t>Non joué</t>
  </si>
  <si>
    <t>28.11.04</t>
  </si>
  <si>
    <t>0_3</t>
  </si>
  <si>
    <t>LANVAUDAN A.S</t>
  </si>
  <si>
    <t>05.12.04</t>
  </si>
  <si>
    <t>19.12.04</t>
  </si>
  <si>
    <t>  0</t>
  </si>
  <si>
    <t>8_3</t>
  </si>
  <si>
    <t>BUBRY A.S 3</t>
  </si>
  <si>
    <t>09.01.05</t>
  </si>
  <si>
    <t>16.01.05</t>
  </si>
  <si>
    <t>30.01.05</t>
  </si>
  <si>
    <t>2_4</t>
  </si>
  <si>
    <t>forfait</t>
  </si>
  <si>
    <t>06.02.05</t>
  </si>
  <si>
    <t>27.02.05</t>
  </si>
  <si>
    <t>06.03.05</t>
  </si>
  <si>
    <t>20.03.05</t>
  </si>
  <si>
    <t>03.04.05</t>
  </si>
  <si>
    <t>INGUINIEL F.L 3</t>
  </si>
  <si>
    <t>10.04.05</t>
  </si>
  <si>
    <t>17.04.05</t>
  </si>
  <si>
    <t>24.04.05</t>
  </si>
  <si>
    <t>6_3</t>
  </si>
  <si>
    <t>08.05.05</t>
  </si>
  <si>
    <t>NOSTANG</t>
  </si>
  <si>
    <t>CALAN</t>
  </si>
  <si>
    <t>BAUD 2</t>
  </si>
  <si>
    <t>GESTEL</t>
  </si>
  <si>
    <t>KERVIGNAC</t>
  </si>
  <si>
    <t>PONTIVY ST 3</t>
  </si>
  <si>
    <t>KERGONAN</t>
  </si>
  <si>
    <t>LE FAOUET 2</t>
  </si>
  <si>
    <t>CS LARMOR</t>
  </si>
  <si>
    <t>INGUINIEL</t>
  </si>
  <si>
    <t>CLEGUEREC FL</t>
  </si>
  <si>
    <t>MELRAND</t>
  </si>
  <si>
    <t>LANGUIDIC 2</t>
  </si>
  <si>
    <t>GUEMENE</t>
  </si>
  <si>
    <t>NOSTANG US</t>
  </si>
  <si>
    <t>PIERRE INQUEL</t>
  </si>
  <si>
    <t>29.08.04</t>
  </si>
  <si>
    <t>LE GALL CHRISTOPHE</t>
  </si>
  <si>
    <t>2eme Tour</t>
  </si>
  <si>
    <t>CALAN AS</t>
  </si>
  <si>
    <t>05.09.04</t>
  </si>
  <si>
    <t>3eme Tour</t>
  </si>
  <si>
    <t>GESTEL AS</t>
  </si>
  <si>
    <t>PIERRICK THOURY</t>
  </si>
  <si>
    <t>19.09.04</t>
  </si>
  <si>
    <t xml:space="preserve">XAVIER LE LAN </t>
  </si>
  <si>
    <t>03.10.04</t>
  </si>
  <si>
    <t>3_5
AP</t>
  </si>
  <si>
    <t>LARMOR CS</t>
  </si>
  <si>
    <t>LE ROUX GUILLAUME</t>
  </si>
  <si>
    <t>31.10.04</t>
  </si>
  <si>
    <t>21.11.04</t>
  </si>
  <si>
    <t>4eme Tour</t>
  </si>
  <si>
    <t>INZINZAC FA</t>
  </si>
  <si>
    <t>12.12.04</t>
  </si>
  <si>
    <t>PLOUAY AV 2</t>
  </si>
  <si>
    <t>BERNE US</t>
  </si>
  <si>
    <t>BUBRY AS</t>
  </si>
  <si>
    <t>PLOUAY US</t>
  </si>
  <si>
    <t>YOHAN TENIER</t>
  </si>
  <si>
    <t>GUILLAUME LE CUNF</t>
  </si>
  <si>
    <t>SYLVAIN LE PARC</t>
  </si>
  <si>
    <t>PATRICK HUGO</t>
  </si>
  <si>
    <t>DIDIER</t>
  </si>
  <si>
    <t>Groupe H</t>
  </si>
  <si>
    <t>PEN</t>
  </si>
  <si>
    <t>2 ~ 1</t>
  </si>
  <si>
    <t>1 ~ 5</t>
  </si>
  <si>
    <t>LORIENT C E P 3</t>
  </si>
  <si>
    <t>6 ~ 0</t>
  </si>
  <si>
    <t>LA GUIDELOISE 2</t>
  </si>
  <si>
    <t>11.09.05</t>
  </si>
  <si>
    <t>8 ~ 1</t>
  </si>
  <si>
    <t>KERYADO VIGI. 3</t>
  </si>
  <si>
    <t>25.09.05</t>
  </si>
  <si>
    <t>LORIENT FOLCLO</t>
  </si>
  <si>
    <t>GROIX US.</t>
  </si>
  <si>
    <t>8 ~ 0</t>
  </si>
  <si>
    <t>09.10.05</t>
  </si>
  <si>
    <t>QUEVEN C.S 3</t>
  </si>
  <si>
    <t>0 ~ 7</t>
  </si>
  <si>
    <t>PLOEMEUR A.L 2</t>
  </si>
  <si>
    <t>16.10.05</t>
  </si>
  <si>
    <t>LORIENT FOCLO</t>
  </si>
  <si>
    <t>*</t>
  </si>
  <si>
    <t>23.10.05</t>
  </si>
  <si>
    <t>LARMOR C.S 2</t>
  </si>
  <si>
    <t>3 ~ 0
forfait</t>
  </si>
  <si>
    <t>06.11.05</t>
  </si>
  <si>
    <t>0 ~ 6</t>
  </si>
  <si>
    <t>LORIENT MERVILLE 2</t>
  </si>
  <si>
    <t>13.11.05</t>
  </si>
  <si>
    <t>GUERMEUR A.S 2</t>
  </si>
  <si>
    <t>27.11.05</t>
  </si>
  <si>
    <t>CAUDAN SPORT 3</t>
  </si>
  <si>
    <t>GESTEL A.S 3</t>
  </si>
  <si>
    <t>GROIX U.S</t>
  </si>
  <si>
    <t>04.12.05</t>
  </si>
  <si>
    <t>CLEGUER STIREN 2</t>
  </si>
  <si>
    <t>18.12.05</t>
  </si>
  <si>
    <t>6 ~ 2</t>
  </si>
  <si>
    <t>15.01.06</t>
  </si>
  <si>
    <t>22.01.06</t>
  </si>
  <si>
    <t>05.02.06</t>
  </si>
  <si>
    <t>12.02.06</t>
  </si>
  <si>
    <t>05.03.06</t>
  </si>
  <si>
    <t>12.03.06</t>
  </si>
  <si>
    <t>LA GUIDELOISE 3</t>
  </si>
  <si>
    <t>26.03.06</t>
  </si>
  <si>
    <t>02.04.06</t>
  </si>
  <si>
    <t>09.04.06</t>
  </si>
  <si>
    <t>23.04.06</t>
  </si>
  <si>
    <t>7 ~ 3</t>
  </si>
  <si>
    <t>7 ~ 5</t>
  </si>
  <si>
    <t>07.05.06</t>
  </si>
  <si>
    <t>14.05.06</t>
  </si>
  <si>
    <t>CF</t>
  </si>
  <si>
    <t>CB</t>
  </si>
  <si>
    <t>CM</t>
  </si>
  <si>
    <t>Coupe du Morbihan</t>
  </si>
  <si>
    <t>Coupe du Patronnage</t>
  </si>
  <si>
    <t>Nb buts</t>
  </si>
  <si>
    <t>Saint Tugdual</t>
  </si>
  <si>
    <t>Plouay Avenir 2</t>
  </si>
  <si>
    <t>Langonnet</t>
  </si>
  <si>
    <t>Folclo lorient</t>
  </si>
  <si>
    <t>Meslan</t>
  </si>
  <si>
    <t>Plouay US</t>
  </si>
  <si>
    <t>Queven FCK</t>
  </si>
  <si>
    <t>Le Faouët 2</t>
  </si>
  <si>
    <t>le 28 / 08 / 05</t>
  </si>
  <si>
    <t>le 02 / 09 / 05</t>
  </si>
  <si>
    <t>le 20 / 11 / 05</t>
  </si>
  <si>
    <t>Le Gall Christophe</t>
  </si>
  <si>
    <t>le 30 / 10 / 05</t>
  </si>
  <si>
    <t>le 11 / 12 / 05</t>
  </si>
  <si>
    <t>Evano Gaetan</t>
  </si>
  <si>
    <t>US BERNE</t>
  </si>
  <si>
    <t>GV HENNEBONT</t>
  </si>
  <si>
    <t>Guérin Yves-Marie</t>
  </si>
  <si>
    <t>le 04 / 09 / 05</t>
  </si>
  <si>
    <t>1 ~ 6</t>
  </si>
  <si>
    <t>Conan Chrsitophe</t>
  </si>
  <si>
    <t>SAINT TUGDUAL</t>
  </si>
  <si>
    <t>2 ~ 8</t>
  </si>
  <si>
    <t>1 tab 0</t>
  </si>
  <si>
    <t>Thoury Pierrick</t>
  </si>
  <si>
    <t>le 18 / 09 / 05</t>
  </si>
  <si>
    <t>Martin Stéphane</t>
  </si>
  <si>
    <t>MERIADEC</t>
  </si>
  <si>
    <t>Le Dortz Greg</t>
  </si>
  <si>
    <t>Le Fouller Frederic</t>
  </si>
  <si>
    <t>Le Gleut Mathieu</t>
  </si>
  <si>
    <t>?????</t>
  </si>
  <si>
    <t>Pont Scorff</t>
  </si>
  <si>
    <t>Lorient Merville</t>
  </si>
  <si>
    <t>Groix</t>
  </si>
  <si>
    <t>Queven CS 3</t>
  </si>
  <si>
    <t>Lanester FC 2</t>
  </si>
  <si>
    <t>Larmor CS 2</t>
  </si>
  <si>
    <t>Lorient Turcs</t>
  </si>
  <si>
    <t>Caudan 3</t>
  </si>
  <si>
    <t>Cléguer 2</t>
  </si>
  <si>
    <t>Ploemeur 3</t>
  </si>
  <si>
    <t>abs</t>
  </si>
  <si>
    <t>Margraff Nicolas</t>
  </si>
  <si>
    <t>Le Mouillour Mickael</t>
  </si>
  <si>
    <t>Le Parc Sylvain</t>
  </si>
  <si>
    <t>Hugo Patrick</t>
  </si>
  <si>
    <t>Adelys Sebastien</t>
  </si>
  <si>
    <t>Lorient CEP 3</t>
  </si>
  <si>
    <t>Keryado 3</t>
  </si>
  <si>
    <t>Calan 2</t>
  </si>
  <si>
    <t>Ploemeur AL 2</t>
  </si>
  <si>
    <t>Lorient Sport 3</t>
  </si>
  <si>
    <t>Pont Scorff 2</t>
  </si>
  <si>
    <t>Lorient Merville 2</t>
  </si>
  <si>
    <t>Guermeur 3</t>
  </si>
  <si>
    <t>Gestel 3</t>
  </si>
  <si>
    <t>Guideloise 3</t>
  </si>
  <si>
    <t>Plouay US 2</t>
  </si>
  <si>
    <t>Jack Cliche</t>
  </si>
  <si>
    <t>Marc Belom</t>
  </si>
  <si>
    <t>Le Roux Jonathan</t>
  </si>
  <si>
    <t>Toteuch</t>
  </si>
  <si>
    <t>Hervé</t>
  </si>
  <si>
    <t>Le Dortz Lionel</t>
  </si>
  <si>
    <t>Jean-Marc Martin</t>
  </si>
  <si>
    <t>Rousseau Stéphane</t>
  </si>
  <si>
    <t>Manu Penhouet</t>
  </si>
  <si>
    <t>Burgos Alban</t>
  </si>
  <si>
    <t>Le Parc Gael</t>
  </si>
  <si>
    <t>Le Cren Jean-Luc</t>
  </si>
  <si>
    <t>Philippe Rouallo</t>
  </si>
  <si>
    <t>??????</t>
  </si>
  <si>
    <t>SAISON 2006-2007</t>
  </si>
  <si>
    <t>Jo</t>
  </si>
  <si>
    <t>Bp</t>
  </si>
  <si>
    <t>Bc</t>
  </si>
  <si>
    <t>Jr</t>
  </si>
  <si>
    <t>D1 Groupe D</t>
  </si>
  <si>
    <t>D3 Groupe L</t>
  </si>
  <si>
    <t>D4 Groupe L</t>
  </si>
  <si>
    <t>ESP PLOEMEUR 2</t>
  </si>
  <si>
    <t>0~1</t>
  </si>
  <si>
    <t>FC KERCHOPINE</t>
  </si>
  <si>
    <t>ES LE CROISTY</t>
  </si>
  <si>
    <t>6~2</t>
  </si>
  <si>
    <t>FC KERCHOPINE 2</t>
  </si>
  <si>
    <t>1~4</t>
  </si>
  <si>
    <t>FC KERCHOPINE 3</t>
  </si>
  <si>
    <t>STE HELENE ES</t>
  </si>
  <si>
    <t>0~0</t>
  </si>
  <si>
    <t>LA MONTAGNE 3</t>
  </si>
  <si>
    <t>4~2</t>
  </si>
  <si>
    <t>1~7</t>
  </si>
  <si>
    <t>ESP PLOEMEUR 3</t>
  </si>
  <si>
    <t>PLOEMEL E.S</t>
  </si>
  <si>
    <t>AS GESTEL</t>
  </si>
  <si>
    <t>1~1</t>
  </si>
  <si>
    <t>3~1</t>
  </si>
  <si>
    <t>2~3</t>
  </si>
  <si>
    <t>MERLEVENEZ ES</t>
  </si>
  <si>
    <t>3~4</t>
  </si>
  <si>
    <t>5~4</t>
  </si>
  <si>
    <t>AS LANESTER 3</t>
  </si>
  <si>
    <t>7~1</t>
  </si>
  <si>
    <t>QUEVEN C.S 2</t>
  </si>
  <si>
    <t>ES MERLEVENEZ</t>
  </si>
  <si>
    <t>3~0</t>
  </si>
  <si>
    <t>US LE FAOUET 3</t>
  </si>
  <si>
    <t>2~5</t>
  </si>
  <si>
    <t>4~1</t>
  </si>
  <si>
    <t>STIREN CLEGUER</t>
  </si>
  <si>
    <t>STIREN CLEGUER 2</t>
  </si>
  <si>
    <t>US LANVENEGEN</t>
  </si>
  <si>
    <t>0~4</t>
  </si>
  <si>
    <t>FL INGUINIEL 2</t>
  </si>
  <si>
    <t>ES PLOEMEL</t>
  </si>
  <si>
    <t>AS BUBRY</t>
  </si>
  <si>
    <t>LANVAUDAN</t>
  </si>
  <si>
    <t>5~0</t>
  </si>
  <si>
    <t>CS QUEVEN 2</t>
  </si>
  <si>
    <t>2~1</t>
  </si>
  <si>
    <t>0~5</t>
  </si>
  <si>
    <t>AS CALAN 2</t>
  </si>
  <si>
    <t>PLOEMEUR ESP. 2</t>
  </si>
  <si>
    <t>1~0</t>
  </si>
  <si>
    <t>ESP ST HELENE</t>
  </si>
  <si>
    <t>3~0F</t>
  </si>
  <si>
    <t>3~5</t>
  </si>
  <si>
    <t>LANESTER F.C.</t>
  </si>
  <si>
    <t>VIG KERYADO</t>
  </si>
  <si>
    <t>2~2</t>
  </si>
  <si>
    <t>5~3</t>
  </si>
  <si>
    <t>GESTEL A.S</t>
  </si>
  <si>
    <t>2~0</t>
  </si>
  <si>
    <t>3~3</t>
  </si>
  <si>
    <t>1~2</t>
  </si>
  <si>
    <t>0~6</t>
  </si>
  <si>
    <t>3~2</t>
  </si>
  <si>
    <t>0~3</t>
  </si>
  <si>
    <t>2~4</t>
  </si>
  <si>
    <t>4~3</t>
  </si>
  <si>
    <t>0~3F</t>
  </si>
  <si>
    <t>PLOUAY U.S</t>
  </si>
  <si>
    <t>LE FAOUET U.S 3</t>
  </si>
  <si>
    <t>1er tr</t>
  </si>
  <si>
    <t>ST LANDEVANT (D2)</t>
  </si>
  <si>
    <t>PONT SCORFF (D2)</t>
  </si>
  <si>
    <t>2ème tr</t>
  </si>
  <si>
    <t>ESP PLOEMEUR (DRH)</t>
  </si>
  <si>
    <t>2~6</t>
  </si>
  <si>
    <t>LE BONO (D2)</t>
  </si>
  <si>
    <t>Coupe FSGT</t>
  </si>
  <si>
    <t>AS GUERMEUR (D2)</t>
  </si>
  <si>
    <t>GV HENNEBONT (D3)</t>
  </si>
  <si>
    <t>2~8</t>
  </si>
  <si>
    <t>US BERNE (D2)</t>
  </si>
  <si>
    <t>LE SOURN (D2)</t>
  </si>
  <si>
    <t>1 ère tr</t>
  </si>
  <si>
    <t>05-nov</t>
  </si>
  <si>
    <t>LA MONTAGNE 2 (DSR)</t>
  </si>
  <si>
    <t>INGUINIEL F.L 2</t>
  </si>
  <si>
    <t>LANESTER A.S 3</t>
  </si>
  <si>
    <t>CLEGUER STIRE 3</t>
  </si>
  <si>
    <t>PLOUAY U.S 2</t>
  </si>
  <si>
    <t>CC</t>
  </si>
  <si>
    <t>Landevant Stade</t>
  </si>
  <si>
    <t>Esp Ploemeur 2</t>
  </si>
  <si>
    <t>AS Guermeur</t>
  </si>
  <si>
    <t>La Montagne 3</t>
  </si>
  <si>
    <t>AS Gestel</t>
  </si>
  <si>
    <t>La Montagne 2</t>
  </si>
  <si>
    <t>FC Lanester</t>
  </si>
  <si>
    <t>ES Merlevenez</t>
  </si>
  <si>
    <t>Le Bono</t>
  </si>
  <si>
    <t>Cléguer Stiren</t>
  </si>
  <si>
    <t>ES Ploemel</t>
  </si>
  <si>
    <t>CS Quéven 2</t>
  </si>
  <si>
    <t>Esp St Hélène</t>
  </si>
  <si>
    <t>Vig Keryado</t>
  </si>
  <si>
    <t>Esp Ploemeur 3</t>
  </si>
  <si>
    <t>Tekaya Karim</t>
  </si>
  <si>
    <t>Evano Gaëtan</t>
  </si>
  <si>
    <t>Tanguy Jordane</t>
  </si>
  <si>
    <t>Le Cunff Guillaume</t>
  </si>
  <si>
    <t>Le Roux Guennaël</t>
  </si>
  <si>
    <t>Le Scouarnec Hugues</t>
  </si>
  <si>
    <t>Jacques Cliche</t>
  </si>
  <si>
    <t>csc</t>
  </si>
  <si>
    <t>ES Le Croity</t>
  </si>
  <si>
    <t>JA Arzano 2</t>
  </si>
  <si>
    <t>US Le Faouet 3</t>
  </si>
  <si>
    <t>Stiren Cléguer 2</t>
  </si>
  <si>
    <t>US Lanvenegen</t>
  </si>
  <si>
    <t>Kernas Lignol</t>
  </si>
  <si>
    <t>AV Plouay 3</t>
  </si>
  <si>
    <t>Bouligaud Benoit</t>
  </si>
  <si>
    <t>Robic Sebastien</t>
  </si>
  <si>
    <t>Jimmy</t>
  </si>
  <si>
    <t>Delmotte Nicolas</t>
  </si>
  <si>
    <t>Rouallo Phillipe</t>
  </si>
  <si>
    <t>Stiren Cléguer 3</t>
  </si>
  <si>
    <t>AS Lanester 3</t>
  </si>
  <si>
    <t>Larmor Goelan 3</t>
  </si>
  <si>
    <t>FL Inguiniel 2</t>
  </si>
  <si>
    <t>AS Calan 2</t>
  </si>
  <si>
    <t>US Plouay 2</t>
  </si>
  <si>
    <t>CS Larmor 2</t>
  </si>
  <si>
    <t>Mickaël Le Calvé</t>
  </si>
  <si>
    <t>Christophe Dréan</t>
  </si>
  <si>
    <t>Penhouet Eric</t>
  </si>
  <si>
    <t>SAISON 2007-2008</t>
  </si>
  <si>
    <t>D5 Groupe A</t>
  </si>
  <si>
    <t>Equipe A - D1 - Groupe D - Journée 22</t>
  </si>
  <si>
    <t>AV GUISCRIFF 2</t>
  </si>
  <si>
    <t>8 ~ 2</t>
  </si>
  <si>
    <t>Cl</t>
  </si>
  <si>
    <t>Equipes</t>
  </si>
  <si>
    <t>ESSOR 2</t>
  </si>
  <si>
    <t>GUEMENE 2</t>
  </si>
  <si>
    <t>OC RIANTEC</t>
  </si>
  <si>
    <t>FA INZINZAC</t>
  </si>
  <si>
    <t>AS PRIZIAC 2</t>
  </si>
  <si>
    <t>US PLOERDUT 2</t>
  </si>
  <si>
    <t>FA INZINZAC 3</t>
  </si>
  <si>
    <t>RIANTEC OC</t>
  </si>
  <si>
    <t>AS LANVAUDAN</t>
  </si>
  <si>
    <t>ST PLOURAY</t>
  </si>
  <si>
    <t>AV GUISCRIFF 3</t>
  </si>
  <si>
    <t>ALREENNE</t>
  </si>
  <si>
    <t>GUEMENE 3</t>
  </si>
  <si>
    <t>KERNAS-LIGNOL 2</t>
  </si>
  <si>
    <t>1 ~ 7</t>
  </si>
  <si>
    <t>Equipe B - D3 - Groupe L - Journée 22</t>
  </si>
  <si>
    <t>4 ~ 2</t>
  </si>
  <si>
    <t>0 ~ 3 F</t>
  </si>
  <si>
    <t>5 ~ 4</t>
  </si>
  <si>
    <t>AV.PLOUAY 2</t>
  </si>
  <si>
    <t>GUEMENE /Sc. 2</t>
  </si>
  <si>
    <t>1~3 ap</t>
  </si>
  <si>
    <t>FL INGUINIEL (D2)</t>
  </si>
  <si>
    <t>LANDAUL (D2)</t>
  </si>
  <si>
    <t>AS PENQUESTEN (D4)</t>
  </si>
  <si>
    <t>0 ~ 11</t>
  </si>
  <si>
    <t>GAVRES (D2)</t>
  </si>
  <si>
    <t>AV PLOUAY (PH)</t>
  </si>
  <si>
    <t>0 ~ 0
4 tab 5</t>
  </si>
  <si>
    <t>GUERN (D2)</t>
  </si>
  <si>
    <t>Equipe C - D5 - Groupe A - Journée 22</t>
  </si>
  <si>
    <t>US HENNEBONT (PH)</t>
  </si>
  <si>
    <t>GUEMENE /Sc. 3</t>
  </si>
  <si>
    <t>PENQUESTEN</t>
  </si>
  <si>
    <t>US HENNEBONT</t>
  </si>
  <si>
    <t>LANDAUL</t>
  </si>
  <si>
    <t>Morantin Jimmy</t>
  </si>
  <si>
    <t>Martin Stephane</t>
  </si>
  <si>
    <t>Match aller</t>
  </si>
  <si>
    <t>AV. PLOUAY</t>
  </si>
  <si>
    <t>Gaillard Luc</t>
  </si>
  <si>
    <t>Jan Laurent</t>
  </si>
  <si>
    <t>Piette Sebastien</t>
  </si>
  <si>
    <t>Thoury Pierryck</t>
  </si>
  <si>
    <t>SAISON 2008-2009</t>
  </si>
  <si>
    <t>D2 Groupe H</t>
  </si>
  <si>
    <t>D4 Groupe D</t>
  </si>
  <si>
    <t>D4 Groupe B</t>
  </si>
  <si>
    <t>3 ~ 0 F</t>
  </si>
  <si>
    <t>AS PENQUESTEN 2</t>
  </si>
  <si>
    <t>PONT-SCORFF 2</t>
  </si>
  <si>
    <t>3 ~ 13</t>
  </si>
  <si>
    <t>FA INZINZAC 2</t>
  </si>
  <si>
    <t>10 ~ 1</t>
  </si>
  <si>
    <t>MELRAND 2</t>
  </si>
  <si>
    <t>CAUDAN 2</t>
  </si>
  <si>
    <t>CAUDAN SP 4</t>
  </si>
  <si>
    <t>8 ~ 4</t>
  </si>
  <si>
    <t>US PLOERDUT</t>
  </si>
  <si>
    <t>11 ~ 2</t>
  </si>
  <si>
    <t>ST BARTHELEMY 2</t>
  </si>
  <si>
    <t>~ F</t>
  </si>
  <si>
    <t>7 ~ 2</t>
  </si>
  <si>
    <t>F ~</t>
  </si>
  <si>
    <t>US LE FAOUET 2</t>
  </si>
  <si>
    <t>4 ~ 1 F</t>
  </si>
  <si>
    <t>LANGOELAN</t>
  </si>
  <si>
    <t>ES LE CROISTY 2</t>
  </si>
  <si>
    <t>CS PLUMELIAU 3</t>
  </si>
  <si>
    <t>CLEGUER STIREN</t>
  </si>
  <si>
    <t>14 ~ 0</t>
  </si>
  <si>
    <t>CLEGUER STIREN 3</t>
  </si>
  <si>
    <t>HERM GUERN 2</t>
  </si>
  <si>
    <t>AS BUBRY 2</t>
  </si>
  <si>
    <t>8 ~ 6</t>
  </si>
  <si>
    <t>7 ~ 7</t>
  </si>
  <si>
    <t>FC LANESTER (D3)</t>
  </si>
  <si>
    <t>FC MESLAN (D3)</t>
  </si>
  <si>
    <t>US NOSTANG (D2)</t>
  </si>
  <si>
    <t>US PLOUAY (D3)</t>
  </si>
  <si>
    <t>BRANDERION (D3)</t>
  </si>
  <si>
    <t>AV GUISCRIFF (D1)</t>
  </si>
  <si>
    <t>VIG KERYADO (PH)</t>
  </si>
  <si>
    <t>AS BRANDERION</t>
  </si>
  <si>
    <t>FC MESLAN</t>
  </si>
  <si>
    <t>US NOSTANG</t>
  </si>
  <si>
    <t>AV GUISCRIFF</t>
  </si>
  <si>
    <t xml:space="preserve">US LE FAOUET </t>
  </si>
  <si>
    <t>Nicolas PETOT</t>
  </si>
  <si>
    <t>Guillaume LE ROUX</t>
  </si>
  <si>
    <t>KERNEUR Louis</t>
  </si>
  <si>
    <t>ROBIC Sebastien</t>
  </si>
  <si>
    <t>BOULIGAUT Benoit</t>
  </si>
  <si>
    <t>TEKAYA Karim</t>
  </si>
  <si>
    <t>TANGUY Jordane</t>
  </si>
  <si>
    <t>CAUDAN 4</t>
  </si>
  <si>
    <t>LE HONSEC Nicolas</t>
  </si>
  <si>
    <t>LE PAVIC Anthony</t>
  </si>
  <si>
    <t>CONAN Christophe</t>
  </si>
  <si>
    <t>PIETTE Sebastien</t>
  </si>
  <si>
    <t>PILOU</t>
  </si>
  <si>
    <t>RAMUCHO</t>
  </si>
  <si>
    <t>LEBLANC Michel</t>
  </si>
  <si>
    <t>LE ROUX Guenaël</t>
  </si>
  <si>
    <t>JAN Laurent</t>
  </si>
  <si>
    <t>SAISON 2009-2010</t>
  </si>
  <si>
    <t>D3 Groupe K</t>
  </si>
  <si>
    <t>D4 Groupe S</t>
  </si>
  <si>
    <t>1 ~ 5
Forfait</t>
  </si>
  <si>
    <t>Langonnet Es.</t>
  </si>
  <si>
    <t>Ploemeur F.C 2</t>
  </si>
  <si>
    <t>Keryado Vig. 2</t>
  </si>
  <si>
    <t>Meslan F.C 2</t>
  </si>
  <si>
    <t>Le Faouet U.S 2</t>
  </si>
  <si>
    <t>Lanester F.C.</t>
  </si>
  <si>
    <t>Bubry A.S 3</t>
  </si>
  <si>
    <t>Gestel A.S 2</t>
  </si>
  <si>
    <t>Ploemeur F.C 3</t>
  </si>
  <si>
    <t>Cleguer Stiren 2</t>
  </si>
  <si>
    <t>10 ~ 2</t>
  </si>
  <si>
    <t>Guermeur A.S</t>
  </si>
  <si>
    <t>Guermeur A.S 2</t>
  </si>
  <si>
    <t>Meslan F.C</t>
  </si>
  <si>
    <t>Lorient C E P 3</t>
  </si>
  <si>
    <t>Plouray St. 2</t>
  </si>
  <si>
    <t>Berné U.S</t>
  </si>
  <si>
    <t>Queven F.C.K</t>
  </si>
  <si>
    <t>Persquen U.S</t>
  </si>
  <si>
    <t>Cleguer Stiren</t>
  </si>
  <si>
    <t>Caudan Sport 3</t>
  </si>
  <si>
    <t>Le Faouet U.S 3</t>
  </si>
  <si>
    <t>Lanester AS 2</t>
  </si>
  <si>
    <t>Gestel A.S 3</t>
  </si>
  <si>
    <t>Larmor C.S</t>
  </si>
  <si>
    <t>3 ~ 8</t>
  </si>
  <si>
    <t>Lorient Folclo 2</t>
  </si>
  <si>
    <t>Lorient Sport 2</t>
  </si>
  <si>
    <t>Guiscriff Av. 2</t>
  </si>
  <si>
    <t>8 ~ 0 F</t>
  </si>
  <si>
    <t>11 ~ 0</t>
  </si>
  <si>
    <t>2 ~ 0
0 ~ 3 TV</t>
  </si>
  <si>
    <t>11 ~ 1</t>
  </si>
  <si>
    <t>US HENNEBONT (D2)</t>
  </si>
  <si>
    <t>4ème tr</t>
  </si>
  <si>
    <t>0 ~ 0
7 tab 6</t>
  </si>
  <si>
    <t>PLUVIGNER Keriolet 3 (D3)</t>
  </si>
  <si>
    <t>5ème tr</t>
  </si>
  <si>
    <t>CLEGUEREC F.L (D1)</t>
  </si>
  <si>
    <t>6ème tr</t>
  </si>
  <si>
    <t>US ST-TUGDUAL (D3)</t>
  </si>
  <si>
    <t>MELRAND SP. (D3)</t>
  </si>
  <si>
    <t>7ème tr</t>
  </si>
  <si>
    <t>GUERN HERMINE (D3)</t>
  </si>
  <si>
    <t>KERNAS-LIGNOL (D3)</t>
  </si>
  <si>
    <t>3ème tr</t>
  </si>
  <si>
    <t>GESTEL A.S. (D1)</t>
  </si>
  <si>
    <t>BRECH U.S. (D1)</t>
  </si>
  <si>
    <t>MELRAND SPORT</t>
  </si>
  <si>
    <t>KERNAS-LIGNOL</t>
  </si>
  <si>
    <t>Brech US</t>
  </si>
  <si>
    <t>Pluvigner Keriolet 3</t>
  </si>
  <si>
    <t>Berne U.S</t>
  </si>
  <si>
    <t>CLEGUEREC F.L</t>
  </si>
  <si>
    <t>US ST-Tugdual</t>
  </si>
  <si>
    <t>GUERN HERMINE</t>
  </si>
  <si>
    <t>TEKAYA Selim</t>
  </si>
  <si>
    <t>STOPPY</t>
  </si>
  <si>
    <t>MORVAN Cédric</t>
  </si>
  <si>
    <t>PETOT Nicolas</t>
  </si>
  <si>
    <t>CHARRANT Jean-Vincent</t>
  </si>
  <si>
    <t>YHUEL Jérome</t>
  </si>
  <si>
    <t>LE ROUX Guénna</t>
  </si>
  <si>
    <t>BOILEAU Romain</t>
  </si>
  <si>
    <t>LE ROUX Guillaume</t>
  </si>
  <si>
    <t>DELMOTTE Nicolas</t>
  </si>
  <si>
    <t>FLOHIC Jean-Mathieu</t>
  </si>
  <si>
    <t>TENIER Yohan</t>
  </si>
  <si>
    <t>LE CUNFF Guillaume</t>
  </si>
  <si>
    <t>RAMUNCHO</t>
  </si>
  <si>
    <t>HERVIO Ludovic</t>
  </si>
  <si>
    <t>VINCENT Julien</t>
  </si>
  <si>
    <t>LERAY Sylvain</t>
  </si>
  <si>
    <t>GARREC Benji</t>
  </si>
  <si>
    <t>Tapis Vert</t>
  </si>
  <si>
    <t>SAISON 2010-2011</t>
  </si>
  <si>
    <t>D3 Groupe I</t>
  </si>
  <si>
    <t>D4 Groupe P</t>
  </si>
  <si>
    <t>Le Croisty E.S</t>
  </si>
  <si>
    <t>Kerchopine F.C</t>
  </si>
  <si>
    <t>Groix Us.</t>
  </si>
  <si>
    <t>Kerchopine F.C 2</t>
  </si>
  <si>
    <t>Kerchopine F.C 3</t>
  </si>
  <si>
    <t>Lanester As 2</t>
  </si>
  <si>
    <t>Plouay F.C 3</t>
  </si>
  <si>
    <t>Arzano J.A 2</t>
  </si>
  <si>
    <t>Lanvenegen U.S 2</t>
  </si>
  <si>
    <t>Larmor Goelands 3</t>
  </si>
  <si>
    <t>6 ~ 6</t>
  </si>
  <si>
    <t>Berne U.S 2</t>
  </si>
  <si>
    <t>Priziac A.S 2</t>
  </si>
  <si>
    <t>8 ~ 1 F</t>
  </si>
  <si>
    <t>Langoelan Us. 2</t>
  </si>
  <si>
    <t>Inguiniel F.L</t>
  </si>
  <si>
    <t>Plouay F.C 2</t>
  </si>
  <si>
    <t>Kernas Lignol 3</t>
  </si>
  <si>
    <t>Caudan Sport 2</t>
  </si>
  <si>
    <t>Priziac A.S</t>
  </si>
  <si>
    <t>3 ~ 5</t>
  </si>
  <si>
    <t>27/02/2011
27/03/2011 B</t>
  </si>
  <si>
    <t>3 ~ 1 F</t>
  </si>
  <si>
    <t>SE Kervignac (D2)</t>
  </si>
  <si>
    <t>5ème</t>
  </si>
  <si>
    <t>AS Calan (D1)</t>
  </si>
  <si>
    <t>Moustoir Ac AS (D2)</t>
  </si>
  <si>
    <t>FC Ploemeur 2(D1)</t>
  </si>
  <si>
    <t>6 tab 5</t>
  </si>
  <si>
    <t>1/8ème</t>
  </si>
  <si>
    <t>US Hennebont (D2)</t>
  </si>
  <si>
    <t>Stiren Cléguer (D1)</t>
  </si>
  <si>
    <t>Av Guiscriff (D1)</t>
  </si>
  <si>
    <t>4ème</t>
  </si>
  <si>
    <t>FC Plouay (D1)</t>
  </si>
  <si>
    <t>V. Keryado (DRH)</t>
  </si>
  <si>
    <t>Moustoir Ac</t>
  </si>
  <si>
    <t>FC Plouay</t>
  </si>
  <si>
    <t>V. Keryado</t>
  </si>
  <si>
    <t>FC Ploemeur</t>
  </si>
  <si>
    <t>US Hennebont</t>
  </si>
  <si>
    <t>Stoppy</t>
  </si>
  <si>
    <t>Bouligaut Benoit</t>
  </si>
  <si>
    <t>Tekaya Selim</t>
  </si>
  <si>
    <t>Flohic Guillaume</t>
  </si>
  <si>
    <t>Charrant Jean-Vincent</t>
  </si>
  <si>
    <t>Morvan Cédric</t>
  </si>
  <si>
    <t>Yhuel Jerome</t>
  </si>
  <si>
    <t>Leblanc Michel</t>
  </si>
  <si>
    <t>Morel Sam</t>
  </si>
  <si>
    <t>Minihadji  Ysmael</t>
  </si>
  <si>
    <t>Le Cunff Antonin</t>
  </si>
  <si>
    <t>Renard Jérémy</t>
  </si>
  <si>
    <t>Boucraut Yoann</t>
  </si>
  <si>
    <t>SAISON 2011-2012</t>
  </si>
  <si>
    <t>D4 Groupe C</t>
  </si>
  <si>
    <t>Arzano J.A</t>
  </si>
  <si>
    <t>Lanvaudan As.</t>
  </si>
  <si>
    <t>Guiscriff Av.</t>
  </si>
  <si>
    <t>Cleguer Stiren 3</t>
  </si>
  <si>
    <t>Calan A.S</t>
  </si>
  <si>
    <t>Calan A.S 2</t>
  </si>
  <si>
    <t>Keryado Vig. 3</t>
  </si>
  <si>
    <t>Hennebont U.S</t>
  </si>
  <si>
    <t>Hennebont U.S 3</t>
  </si>
  <si>
    <t>0 ~ 9</t>
  </si>
  <si>
    <t>Lorient Cep 2</t>
  </si>
  <si>
    <t>Bubry A.S 2</t>
  </si>
  <si>
    <t>Lorient Turcs 2</t>
  </si>
  <si>
    <t>2 ~ 7</t>
  </si>
  <si>
    <t>Queven C.S 3</t>
  </si>
  <si>
    <t>Merlevenez E.S</t>
  </si>
  <si>
    <t>Le Faouet U.S</t>
  </si>
  <si>
    <t>Inzinzac F.A 2</t>
  </si>
  <si>
    <t>US Nostang 3</t>
  </si>
  <si>
    <t>Hennebont G.V 4</t>
  </si>
  <si>
    <t>Ploemeur F.C 4</t>
  </si>
  <si>
    <t>Inguiniel F.L 2</t>
  </si>
  <si>
    <t>Ste Helene Av.</t>
  </si>
  <si>
    <t>17 ~ 1</t>
  </si>
  <si>
    <t>1 ~ 13</t>
  </si>
  <si>
    <t>3 ~ 7</t>
  </si>
  <si>
    <t>1er</t>
  </si>
  <si>
    <t>FC Kerzec Quéven (D2)</t>
  </si>
  <si>
    <t>Esp Cléguerec (D1)</t>
  </si>
  <si>
    <t>AS Gestel (PH)</t>
  </si>
  <si>
    <t>2 ~ 2
4 tab 5</t>
  </si>
  <si>
    <t>1 ~ 5 ap</t>
  </si>
  <si>
    <t>CS Quéven (DSR)</t>
  </si>
  <si>
    <t>3 ~ 4 ap</t>
  </si>
  <si>
    <t>GV Hennebont (D2)</t>
  </si>
  <si>
    <t>Guideloise (DRH)</t>
  </si>
  <si>
    <t>Coupe FSCF</t>
  </si>
  <si>
    <t>Stade Pontivy (DSE)</t>
  </si>
  <si>
    <t>Kervignac (D2)</t>
  </si>
  <si>
    <t>0 ~ 0
4 tab 3</t>
  </si>
  <si>
    <t>FC Kerzec Quéven</t>
  </si>
  <si>
    <t>Stade Pontivy</t>
  </si>
  <si>
    <t>Esp Cléguerec</t>
  </si>
  <si>
    <t>Coche Sebastien</t>
  </si>
  <si>
    <t>Vittoz Dorian</t>
  </si>
  <si>
    <t>Le Dortz Gregory</t>
  </si>
  <si>
    <t>Buriel Antoine</t>
  </si>
  <si>
    <t>Le Roux Fredéric</t>
  </si>
  <si>
    <t>Hervio Ludovic</t>
  </si>
  <si>
    <t>SAISON 2012-2013</t>
  </si>
  <si>
    <t>Hennebont G.V</t>
  </si>
  <si>
    <t>Kerchopine F.C 2</t>
  </si>
  <si>
    <t>Ploemeur F.C 4</t>
  </si>
  <si>
    <t>Guenin Sp. 2</t>
  </si>
  <si>
    <t>Cleguer Stiren 2</t>
  </si>
  <si>
    <t>Kerchopine F.C 3</t>
  </si>
  <si>
    <t>10 ~ 3</t>
  </si>
  <si>
    <t>Guideloise 3</t>
  </si>
  <si>
    <t>Arzano J.A 3</t>
  </si>
  <si>
    <t>Lorient Turcs 2</t>
  </si>
  <si>
    <t>La Montagne 3</t>
  </si>
  <si>
    <t>Guemene/scorff</t>
  </si>
  <si>
    <t>Plouray St.</t>
  </si>
  <si>
    <t>Cleguer Stiren 3</t>
  </si>
  <si>
    <t>Queven F.C.K 2</t>
  </si>
  <si>
    <t>10 ~ 0</t>
  </si>
  <si>
    <t>Klegerec Fc</t>
  </si>
  <si>
    <t>Lanvenegen U.S</t>
  </si>
  <si>
    <t>0 ~ 17</t>
  </si>
  <si>
    <t>Gestel A.S 3</t>
  </si>
  <si>
    <t>Ploemeur F.C 2</t>
  </si>
  <si>
    <t>Priziac A.S 2</t>
  </si>
  <si>
    <t>6 ~ 4</t>
  </si>
  <si>
    <t>Guenin Sp. 2</t>
  </si>
  <si>
    <t>0 ~ 10</t>
  </si>
  <si>
    <t>Arzano J.A 3</t>
  </si>
  <si>
    <t>6 ~ 3</t>
  </si>
  <si>
    <t>Calan A.S 2</t>
  </si>
  <si>
    <t>Pont Scorff 2</t>
  </si>
  <si>
    <t>Guiscriff Av. 2</t>
  </si>
  <si>
    <t>Queven F.C.K 2</t>
  </si>
  <si>
    <t>Lorient Sport 3</t>
  </si>
  <si>
    <t>Arzano J.A 2</t>
  </si>
  <si>
    <t>6 ~ 7</t>
  </si>
  <si>
    <t>Guermeur A.S 2</t>
  </si>
  <si>
    <t>F.C Kerchopine</t>
  </si>
  <si>
    <t>AS Lanester (PH)</t>
  </si>
  <si>
    <t>ES Merlevenez (D1)</t>
  </si>
  <si>
    <t>AS Bubry (D3)</t>
  </si>
  <si>
    <t>Siren Cléguer (D2)</t>
  </si>
  <si>
    <t>2 ~ 1 ap</t>
  </si>
  <si>
    <t>AS Penquesten (D2)</t>
  </si>
  <si>
    <t>F.C Plouay (PH)</t>
  </si>
  <si>
    <t>Siren Cléguer</t>
  </si>
  <si>
    <t>Le Gouguec Nicolas</t>
  </si>
  <si>
    <t>Davy Le Mouillour</t>
  </si>
  <si>
    <t>Le Mouillour Dylan</t>
  </si>
  <si>
    <t>Le Mouillour Davy</t>
  </si>
  <si>
    <t>Le Mouillour Anthony</t>
  </si>
  <si>
    <t>Le Mouillour Christopher</t>
  </si>
  <si>
    <t>Le Mouillour Allan</t>
  </si>
  <si>
    <t>SAISON 2013-2014</t>
  </si>
  <si>
    <t>FC Lorient 4</t>
  </si>
  <si>
    <t>CS Queven 3</t>
  </si>
  <si>
    <t>PLOEMEUR 2</t>
  </si>
  <si>
    <t>Nostang US</t>
  </si>
  <si>
    <t>FC Plouay 3</t>
  </si>
  <si>
    <t>Caudan Sp. 3</t>
  </si>
  <si>
    <t>12 ~ 2</t>
  </si>
  <si>
    <t>GUERMEUR</t>
  </si>
  <si>
    <t>1 ~ 9</t>
  </si>
  <si>
    <t>KERCHOPINE</t>
  </si>
  <si>
    <t>St Tugdual APP</t>
  </si>
  <si>
    <t>Inzinzac FA 3</t>
  </si>
  <si>
    <t>LORIENT FC 4</t>
  </si>
  <si>
    <t>Larmor G. 3</t>
  </si>
  <si>
    <t>ARZANO</t>
  </si>
  <si>
    <t>Inguiniel FL 2</t>
  </si>
  <si>
    <t>Landaul Sp.</t>
  </si>
  <si>
    <t>Kervignac SE</t>
  </si>
  <si>
    <t>GUEMENE s/SCORFF</t>
  </si>
  <si>
    <t>LORIENT SPORT 2</t>
  </si>
  <si>
    <t>2 ~ 12</t>
  </si>
  <si>
    <t>MESLAN FC</t>
  </si>
  <si>
    <t>KERCHOPINE F.C 2</t>
  </si>
  <si>
    <t>ST TUGDUAL APP</t>
  </si>
  <si>
    <t>0 ~ 12</t>
  </si>
  <si>
    <t>PLOUAY 3</t>
  </si>
  <si>
    <t>GUISCRIFF AV.2</t>
  </si>
  <si>
    <t>AS Kergonan (D2)</t>
  </si>
  <si>
    <t>0 ~ 0
5 tab 4</t>
  </si>
  <si>
    <t>ESSOR (PH)</t>
  </si>
  <si>
    <t>Larmor G. 2 (PH)</t>
  </si>
  <si>
    <t>PRIZIAC AS 2</t>
  </si>
  <si>
    <t>Inguiniel FL (D2)</t>
  </si>
  <si>
    <t>5eme tour</t>
  </si>
  <si>
    <t>FA Inzinzac (D2)</t>
  </si>
  <si>
    <t>LARMOR PLAGE 3</t>
  </si>
  <si>
    <t>6eme tour</t>
  </si>
  <si>
    <t>Le Faouet (D2)</t>
  </si>
  <si>
    <t>GUERMEUR 2</t>
  </si>
  <si>
    <t>PLOEMEUR FC 4</t>
  </si>
  <si>
    <t>LORIENT SPORTS 3</t>
  </si>
  <si>
    <t>KERYADO 3</t>
  </si>
  <si>
    <t>GUIDEL 3</t>
  </si>
  <si>
    <t>CAUDAN 3</t>
  </si>
  <si>
    <t>KERCHOPINE 3</t>
  </si>
  <si>
    <t>CLEGUER 3</t>
  </si>
  <si>
    <t>GESTEL 3</t>
  </si>
  <si>
    <t>ESSOR</t>
  </si>
  <si>
    <t>Larmor G. 2</t>
  </si>
  <si>
    <t>Noblet Camille</t>
  </si>
  <si>
    <t>Kerneur Louis</t>
  </si>
  <si>
    <t>Rousseau Clément</t>
  </si>
  <si>
    <t>Guillemot Kevin</t>
  </si>
  <si>
    <t>Guyot Martin</t>
  </si>
  <si>
    <t>Le Mestrallan Damien</t>
  </si>
  <si>
    <t>Stéphane</t>
  </si>
  <si>
    <t>Eymeric</t>
  </si>
  <si>
    <t>Ismael</t>
  </si>
  <si>
    <t>Le Cunff Thomas</t>
  </si>
  <si>
    <t>Martin</t>
  </si>
  <si>
    <t>Romain</t>
  </si>
  <si>
    <t>Le Mouillour Nicolas</t>
  </si>
  <si>
    <t>Corentin</t>
  </si>
  <si>
    <t>Kemo</t>
  </si>
  <si>
    <t>Jean-loup</t>
  </si>
  <si>
    <t>Hello Aubry</t>
  </si>
  <si>
    <t>SAISON 2014-2015</t>
  </si>
  <si>
    <t>D1 Groupe A</t>
  </si>
  <si>
    <t>D2 Groupe B</t>
  </si>
  <si>
    <t>D4 Groupe A</t>
  </si>
  <si>
    <t>Vétérans Groupe B</t>
  </si>
  <si>
    <t>Le Croisty E.S 2</t>
  </si>
  <si>
    <t>Languidic F.C.</t>
  </si>
  <si>
    <t>Guiscriff Av. 3</t>
  </si>
  <si>
    <t>Caudan Veter.</t>
  </si>
  <si>
    <t>Larmor Goelands 2</t>
  </si>
  <si>
    <t>Guideloise 4</t>
  </si>
  <si>
    <t>Inzinzac FA</t>
  </si>
  <si>
    <t>Penquesten As 2</t>
  </si>
  <si>
    <t>Plouay Amicale</t>
  </si>
  <si>
    <t>Penquesten As</t>
  </si>
  <si>
    <t>9 ~ 2</t>
  </si>
  <si>
    <t>Kernas Lignol 2</t>
  </si>
  <si>
    <t>A.P.P. 3</t>
  </si>
  <si>
    <t>4 ~ 7</t>
  </si>
  <si>
    <t>Plouay F.C</t>
  </si>
  <si>
    <t>7 ~ 4</t>
  </si>
  <si>
    <t>CS Queven</t>
  </si>
  <si>
    <t>Ent.S. De Redene</t>
  </si>
  <si>
    <t>Caudan Sport</t>
  </si>
  <si>
    <t>15 ~ 0</t>
  </si>
  <si>
    <t>3 ~ 0F</t>
  </si>
  <si>
    <t>5 ~ 3</t>
  </si>
  <si>
    <t>COUPE VETERANS POULE D</t>
  </si>
  <si>
    <t>Lorient C E P</t>
  </si>
  <si>
    <t>FCK Quéven (D2)</t>
  </si>
  <si>
    <t>Gestel A.S</t>
  </si>
  <si>
    <t>Réguiny (D1)</t>
  </si>
  <si>
    <t>Baud F.C.</t>
  </si>
  <si>
    <t>Saint-Avé (PH)</t>
  </si>
  <si>
    <t>12,19-Oct</t>
  </si>
  <si>
    <t>Plobannalec (D.S.E)</t>
  </si>
  <si>
    <t>US Ploeren (PH)</t>
  </si>
  <si>
    <t>0 ~ 2 ap</t>
  </si>
  <si>
    <t>US Montagnarde 2 (DRH)</t>
  </si>
  <si>
    <t>FC Plouhinec (D2)</t>
  </si>
  <si>
    <t>2 ~ 4 ap</t>
  </si>
  <si>
    <t>1/8 Finale</t>
  </si>
  <si>
    <t>1 ~ 0 ap</t>
  </si>
  <si>
    <t>Inzinzac FA (D1)</t>
  </si>
  <si>
    <t>1/4 Finale</t>
  </si>
  <si>
    <t>1 ~ 1
1 tab 3</t>
  </si>
  <si>
    <t>1/2 Finale</t>
  </si>
  <si>
    <t>Les Fougerets (D1)</t>
  </si>
  <si>
    <t>Championnat D1-A</t>
  </si>
  <si>
    <t>CCh</t>
  </si>
  <si>
    <t>Queven C.S</t>
  </si>
  <si>
    <t>FCK Quéven</t>
  </si>
  <si>
    <t>Réguiny</t>
  </si>
  <si>
    <t>Saint-Avé</t>
  </si>
  <si>
    <t>Plobannalec</t>
  </si>
  <si>
    <t>Ploeren</t>
  </si>
  <si>
    <t>US Montagnarde 2</t>
  </si>
  <si>
    <t>Plouhinec</t>
  </si>
  <si>
    <t>Les Fougerets</t>
  </si>
  <si>
    <t>Coulin Bastien</t>
  </si>
  <si>
    <t>Penhouet Sébastien</t>
  </si>
  <si>
    <t>Cabel Joris</t>
  </si>
  <si>
    <t>Jacq David</t>
  </si>
  <si>
    <t>Championnat D2-B</t>
  </si>
  <si>
    <t xml:space="preserve">Lanester As 2 </t>
  </si>
  <si>
    <t xml:space="preserve">Plouay F.C 2 </t>
  </si>
  <si>
    <t>Theodose Kémo</t>
  </si>
  <si>
    <t>Championnat D4-A</t>
  </si>
  <si>
    <t xml:space="preserve">Guideloise 4 </t>
  </si>
  <si>
    <t>Stéphane Burban</t>
  </si>
  <si>
    <t>Suhubiette Ramuntcho</t>
  </si>
  <si>
    <t>Semmache Kaylian</t>
  </si>
  <si>
    <t>Louet Romain</t>
  </si>
  <si>
    <t>Rousseau Thibault</t>
  </si>
  <si>
    <t>Florian</t>
  </si>
  <si>
    <t>Le Nouen Jean-lou</t>
  </si>
  <si>
    <t>Tour 8</t>
  </si>
  <si>
    <t>Tour 7</t>
  </si>
  <si>
    <t>Tour 6</t>
  </si>
  <si>
    <t>2016-2017</t>
  </si>
  <si>
    <t>SAISON 2015-2016</t>
  </si>
  <si>
    <t>D1 - Groupe A</t>
  </si>
  <si>
    <t>D3 - Groupe A</t>
  </si>
  <si>
    <t>Vétérans Lorient - Groupe B</t>
  </si>
  <si>
    <t>0 - 0</t>
  </si>
  <si>
    <t>FC Lorient D</t>
  </si>
  <si>
    <t>3 - 0</t>
  </si>
  <si>
    <t xml:space="preserve">ES Le Croisty </t>
  </si>
  <si>
    <t>\</t>
  </si>
  <si>
    <t>AV Guiscriff B</t>
  </si>
  <si>
    <t>1 - 3</t>
  </si>
  <si>
    <t>1 - 0</t>
  </si>
  <si>
    <t>AS Calan B</t>
  </si>
  <si>
    <t>2 - 2</t>
  </si>
  <si>
    <t>Caudan Vétérans</t>
  </si>
  <si>
    <t>1 - 2</t>
  </si>
  <si>
    <t xml:space="preserve">US Le Faouët </t>
  </si>
  <si>
    <t>0 - 1</t>
  </si>
  <si>
    <t xml:space="preserve">US Le Faouët B </t>
  </si>
  <si>
    <t>CS Lamor</t>
  </si>
  <si>
    <t>AS Priziac B</t>
  </si>
  <si>
    <t>2 - 1</t>
  </si>
  <si>
    <t xml:space="preserve">Stiren Cléguer </t>
  </si>
  <si>
    <t>4 - 0</t>
  </si>
  <si>
    <t xml:space="preserve">Kernascl. Lignol </t>
  </si>
  <si>
    <t xml:space="preserve">Kernascl. Lignol B </t>
  </si>
  <si>
    <t>FC Plouay C</t>
  </si>
  <si>
    <t>4 - 4</t>
  </si>
  <si>
    <t>13 - 0</t>
  </si>
  <si>
    <t xml:space="preserve">Stiren Cléguer B </t>
  </si>
  <si>
    <t>0 - 3</t>
  </si>
  <si>
    <t>3 - 1</t>
  </si>
  <si>
    <t xml:space="preserve">Guémené </t>
  </si>
  <si>
    <t xml:space="preserve">FC Meslan B </t>
  </si>
  <si>
    <t>3 - 2</t>
  </si>
  <si>
    <t>ES Langonnet</t>
  </si>
  <si>
    <t>Larmor Goeland</t>
  </si>
  <si>
    <t>5 - 0</t>
  </si>
  <si>
    <t>0 - 2</t>
  </si>
  <si>
    <t>1 - 4</t>
  </si>
  <si>
    <t>0 - 4</t>
  </si>
  <si>
    <t>2 - 0</t>
  </si>
  <si>
    <t>1 - 1</t>
  </si>
  <si>
    <t>2 - 6</t>
  </si>
  <si>
    <t>Coupe Vétérans</t>
  </si>
  <si>
    <t>FC Meslan (D2)</t>
  </si>
  <si>
    <t>Poule B</t>
  </si>
  <si>
    <t>Caudan Sp (DRH)</t>
  </si>
  <si>
    <t>Basse Vilaine (DRH)</t>
  </si>
  <si>
    <t>3 - 0 F</t>
  </si>
  <si>
    <t>1 - 7</t>
  </si>
  <si>
    <t>FC Ploemeur (DSR)</t>
  </si>
  <si>
    <t>Coupe FSCFCD56</t>
  </si>
  <si>
    <t>APP (D2)</t>
  </si>
  <si>
    <t>SE Kervignac (PH)</t>
  </si>
  <si>
    <t>5 - 1</t>
  </si>
  <si>
    <t>Noyal-Pontivy 2 (D1)</t>
  </si>
  <si>
    <t>Moustoir-Rem. (D2)</t>
  </si>
  <si>
    <t>Guidel B (D2)</t>
  </si>
  <si>
    <t>AS Bubry (D2)</t>
  </si>
  <si>
    <t>0 - 3 F</t>
  </si>
  <si>
    <t>Buteurs Equipe A Saison 2015-2016</t>
  </si>
  <si>
    <t>Match Retour</t>
  </si>
  <si>
    <t>Nom</t>
  </si>
  <si>
    <t>Total</t>
  </si>
  <si>
    <t>Lorient F.C.L 4</t>
  </si>
  <si>
    <t>Inzinzac F.A</t>
  </si>
  <si>
    <t>Meslan FC</t>
  </si>
  <si>
    <t>Caudan</t>
  </si>
  <si>
    <t>Basse vilaine</t>
  </si>
  <si>
    <t>Ploemeur</t>
  </si>
  <si>
    <t>Kervignac</t>
  </si>
  <si>
    <t>Bubry AS</t>
  </si>
  <si>
    <t>APP</t>
  </si>
  <si>
    <t>Noyal-Pontivy 2</t>
  </si>
  <si>
    <t>Moustroir-Remungol</t>
  </si>
  <si>
    <t>Guidel B</t>
  </si>
  <si>
    <t>Coché Sebastien</t>
  </si>
  <si>
    <t>Tékaya Karim</t>
  </si>
  <si>
    <t>Le Golvan François</t>
  </si>
  <si>
    <t>Tékaya Selim</t>
  </si>
  <si>
    <t>Totaux</t>
  </si>
  <si>
    <t>Buteurs Equipe B Saison 2015-2016</t>
  </si>
  <si>
    <t>Le Croisty ES</t>
  </si>
  <si>
    <t>Guiscriff Av 2</t>
  </si>
  <si>
    <t>Priziac AS 2</t>
  </si>
  <si>
    <t>Plouay FC 3</t>
  </si>
  <si>
    <t>Meslan FC 2</t>
  </si>
  <si>
    <t>Langonnet Es</t>
  </si>
  <si>
    <t>Tek</t>
  </si>
  <si>
    <t>Lorans Jordan</t>
  </si>
  <si>
    <t>Gautier Damien</t>
  </si>
  <si>
    <t>Gleyen David</t>
  </si>
  <si>
    <t>Robic Sébastien</t>
  </si>
  <si>
    <t>Antonin Le Cunff</t>
  </si>
  <si>
    <t>Jacques David</t>
  </si>
  <si>
    <t>Aupecle Herlé</t>
  </si>
  <si>
    <t>Gueganno Sebastien</t>
  </si>
  <si>
    <t>Clément vétérans</t>
  </si>
  <si>
    <t>Seb vétérans</t>
  </si>
  <si>
    <t>Bernard Le Diagon
Jérome Yhuel</t>
  </si>
  <si>
    <t>Karim Tékaya - Romain Guillemot</t>
  </si>
  <si>
    <t>SAISON 2016-2017</t>
  </si>
  <si>
    <t>Equipe A - D1 - Groupe A</t>
  </si>
  <si>
    <t>Equipe B - D3 - Groupe D</t>
  </si>
  <si>
    <t>Equipe C - D4 - Groupe A</t>
  </si>
  <si>
    <t>AL Camors 2</t>
  </si>
  <si>
    <t>FC Kerchopine 2</t>
  </si>
  <si>
    <t>FC Ploemeur 4</t>
  </si>
  <si>
    <t>4 - 3</t>
  </si>
  <si>
    <t>FC Kerchopine 3</t>
  </si>
  <si>
    <t>ACS Bieuzy les Eaux</t>
  </si>
  <si>
    <t>3 - 3</t>
  </si>
  <si>
    <t>JA Arzano 3</t>
  </si>
  <si>
    <t>6 - 1</t>
  </si>
  <si>
    <t>FA Inzinzac 2</t>
  </si>
  <si>
    <t>6 - 0</t>
  </si>
  <si>
    <t>AS Lanvaudan 2</t>
  </si>
  <si>
    <t>AS Saint-Barthélémy</t>
  </si>
  <si>
    <t>FC Languidic 3</t>
  </si>
  <si>
    <t>0 - 7</t>
  </si>
  <si>
    <t>A.P.P. 2</t>
  </si>
  <si>
    <t>AS Penquesten 2</t>
  </si>
  <si>
    <t>7 - 0</t>
  </si>
  <si>
    <t>2 - 7</t>
  </si>
  <si>
    <t>US Montagne 3</t>
  </si>
  <si>
    <t>Melrand Sp. 2</t>
  </si>
  <si>
    <t>US Berne 2</t>
  </si>
  <si>
    <t>0 - 11</t>
  </si>
  <si>
    <t>Guenin Sp.</t>
  </si>
  <si>
    <t>US Lanvenegen 2</t>
  </si>
  <si>
    <t>1 - 8</t>
  </si>
  <si>
    <t>FC Baud 2</t>
  </si>
  <si>
    <t>FC Baud 3</t>
  </si>
  <si>
    <t>1 - 5</t>
  </si>
  <si>
    <t>AS Guermeur 2</t>
  </si>
  <si>
    <t>Av. Guiscriff</t>
  </si>
  <si>
    <t>AS Kergonan 2</t>
  </si>
  <si>
    <t>ES Le Croisty 2</t>
  </si>
  <si>
    <t>2 - 3</t>
  </si>
  <si>
    <t>FG</t>
  </si>
  <si>
    <t>7 - 1</t>
  </si>
  <si>
    <t>- FG</t>
  </si>
  <si>
    <t>4 - 1</t>
  </si>
  <si>
    <t>2 - 5</t>
  </si>
  <si>
    <t>5 - 3</t>
  </si>
  <si>
    <t>Coupe Vétérans - Poule F</t>
  </si>
  <si>
    <t>FL Inguiniel (D2)</t>
  </si>
  <si>
    <t>FC Ploemeur 2</t>
  </si>
  <si>
    <t>AS Priziac (D2)</t>
  </si>
  <si>
    <t>US Clohars Carn.</t>
  </si>
  <si>
    <t>Kergroise Henn.</t>
  </si>
  <si>
    <t>Guideloise (PH)</t>
  </si>
  <si>
    <t>1/8 F</t>
  </si>
  <si>
    <t>Larré-Molac</t>
  </si>
  <si>
    <t>3 - 3
4tab5</t>
  </si>
  <si>
    <t>1/4 F</t>
  </si>
  <si>
    <t>Plouhinec FC 2</t>
  </si>
  <si>
    <t>Vig. Keryado (D1)</t>
  </si>
  <si>
    <t>2 - 4 ap</t>
  </si>
  <si>
    <t>CS Quéven (PH)</t>
  </si>
  <si>
    <t>Saint-Avé (DRH)</t>
  </si>
  <si>
    <t>Noyal-Pontivy 2 (PH)</t>
  </si>
  <si>
    <t>1 - 1
4tab5</t>
  </si>
  <si>
    <t>US Brech (D1)</t>
  </si>
  <si>
    <t>Buteurs Equipe A Saison 2016-2017</t>
  </si>
  <si>
    <t>FL inguiniel</t>
  </si>
  <si>
    <t>Quéven</t>
  </si>
  <si>
    <t>Brech</t>
  </si>
  <si>
    <t>Guenin</t>
  </si>
  <si>
    <t>Saint Avé</t>
  </si>
  <si>
    <t>Noyal-Pontivy</t>
  </si>
  <si>
    <t>Coeffic Alan</t>
  </si>
  <si>
    <t>Quéro Maxime</t>
  </si>
  <si>
    <t>Mansset Sebastien</t>
  </si>
  <si>
    <t>Buteurs Equipe B Saison 2016-2017</t>
  </si>
  <si>
    <t>Periera Fabio</t>
  </si>
  <si>
    <t>Leghzali Badr</t>
  </si>
  <si>
    <t>Le Flohic Jean-Mathieu</t>
  </si>
  <si>
    <t>Le Pech Anthony</t>
  </si>
  <si>
    <t>Olivier Clément</t>
  </si>
  <si>
    <t>Le Neuveu Wendy</t>
  </si>
  <si>
    <t>Bonniot Sebastien</t>
  </si>
  <si>
    <t>Marinier Christopher</t>
  </si>
  <si>
    <t>A</t>
  </si>
  <si>
    <t>B</t>
  </si>
  <si>
    <t>Buteurs 2016-2017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</si>
</sst>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34" x14ac:knownFonts="1">
    <font>
      <sz val="11"/>
      <color indexed="63"/>
      <name val="Calibri"/>
      <family val="2"/>
      <charset val="1"/>
    </font>
    <font>
      <b/>
      <sz val="10"/>
      <name val="Calibri"/>
      <family val="2"/>
      <charset val="1"/>
    </font>
    <font>
      <vertAlign val="superscript"/>
      <sz val="10"/>
      <name val="Arial"/>
      <family val="2"/>
      <charset val="1"/>
    </font>
    <font>
      <sz val="10"/>
      <name val="Calibri"/>
      <family val="2"/>
      <charset val="1"/>
    </font>
    <font>
      <sz val="10"/>
      <color indexed="63"/>
      <name val="Calibri"/>
      <family val="2"/>
      <charset val="1"/>
    </font>
    <font>
      <vertAlign val="superscript"/>
      <sz val="11"/>
      <color indexed="63"/>
      <name val="Calibri"/>
      <family val="2"/>
      <charset val="1"/>
    </font>
    <font>
      <sz val="11"/>
      <name val="Calibri"/>
      <family val="2"/>
      <charset val="1"/>
    </font>
    <font>
      <sz val="11"/>
      <color indexed="53"/>
      <name val="Calibri"/>
      <family val="2"/>
      <charset val="1"/>
    </font>
    <font>
      <sz val="10"/>
      <name val="Arial"/>
      <family val="2"/>
      <charset val="1"/>
    </font>
    <font>
      <b/>
      <u/>
      <sz val="10"/>
      <name val="Calibri"/>
      <family val="2"/>
      <charset val="1"/>
    </font>
    <font>
      <sz val="10"/>
      <name val="Arial"/>
      <family val="2"/>
    </font>
    <font>
      <b/>
      <sz val="14"/>
      <name val="Arial"/>
      <family val="2"/>
    </font>
    <font>
      <b/>
      <sz val="12"/>
      <color indexed="17"/>
      <name val="Arial"/>
      <family val="2"/>
    </font>
    <font>
      <b/>
      <sz val="12"/>
      <name val="Arial"/>
      <family val="2"/>
    </font>
    <font>
      <b/>
      <sz val="7"/>
      <name val="Calibri"/>
      <family val="2"/>
      <charset val="1"/>
    </font>
    <font>
      <sz val="8"/>
      <name val="Calibri"/>
      <family val="2"/>
      <charset val="1"/>
    </font>
    <font>
      <b/>
      <sz val="12"/>
      <name val="Calibri"/>
      <family val="2"/>
      <charset val="1"/>
    </font>
    <font>
      <b/>
      <sz val="8"/>
      <name val="Calibri"/>
      <family val="2"/>
      <charset val="1"/>
    </font>
    <font>
      <sz val="8"/>
      <name val="Verdana"/>
      <family val="2"/>
      <charset val="1"/>
    </font>
    <font>
      <b/>
      <sz val="10"/>
      <name val="Arial"/>
      <family val="2"/>
    </font>
    <font>
      <sz val="7"/>
      <name val="Calibri"/>
      <family val="2"/>
      <charset val="1"/>
    </font>
    <font>
      <sz val="9"/>
      <name val="Calibri"/>
      <family val="2"/>
      <charset val="1"/>
    </font>
    <font>
      <b/>
      <sz val="9"/>
      <name val="Calibri"/>
      <family val="2"/>
      <charset val="1"/>
    </font>
    <font>
      <b/>
      <sz val="13"/>
      <name val="Calibri"/>
      <family val="2"/>
      <charset val="1"/>
    </font>
    <font>
      <sz val="13"/>
      <name val="Calibri"/>
      <family val="2"/>
      <charset val="1"/>
    </font>
    <font>
      <sz val="10"/>
      <color indexed="18"/>
      <name val="Arial"/>
      <family val="2"/>
    </font>
    <font>
      <b/>
      <sz val="15"/>
      <name val="Calibri"/>
      <family val="2"/>
      <charset val="1"/>
    </font>
    <font>
      <sz val="10"/>
      <color indexed="53"/>
      <name val="Arial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20"/>
      <color indexed="8"/>
      <name val="Calibri"/>
      <family val="2"/>
    </font>
    <font>
      <b/>
      <sz val="12"/>
      <color indexed="8"/>
      <name val="Calibri"/>
      <family val="2"/>
    </font>
    <font>
      <sz val="12"/>
      <name val="Arial"/>
      <family val="2"/>
    </font>
    <font>
      <sz val="11"/>
      <color rgb="FFFF0000"/>
      <name val="Calibri"/>
      <family val="2"/>
      <charset val="1"/>
    </font>
  </fonts>
  <fills count="26">
    <fill>
      <patternFill patternType="none"/>
    </fill>
    <fill>
      <patternFill patternType="gray125"/>
    </fill>
    <fill>
      <patternFill patternType="solid">
        <fgColor indexed="55"/>
        <bgColor indexed="22"/>
      </patternFill>
    </fill>
    <fill>
      <patternFill patternType="solid">
        <fgColor indexed="13"/>
        <bgColor indexed="34"/>
      </patternFill>
    </fill>
    <fill>
      <patternFill patternType="solid">
        <fgColor indexed="22"/>
        <bgColor indexed="31"/>
      </patternFill>
    </fill>
    <fill>
      <patternFill patternType="solid">
        <fgColor indexed="21"/>
        <bgColor indexed="38"/>
      </patternFill>
    </fill>
    <fill>
      <patternFill patternType="solid">
        <fgColor indexed="30"/>
        <bgColor indexed="21"/>
      </patternFill>
    </fill>
    <fill>
      <patternFill patternType="solid">
        <fgColor indexed="51"/>
        <bgColor indexed="52"/>
      </patternFill>
    </fill>
    <fill>
      <patternFill patternType="solid">
        <fgColor indexed="16"/>
        <bgColor indexed="37"/>
      </patternFill>
    </fill>
    <fill>
      <patternFill patternType="solid">
        <fgColor indexed="17"/>
        <bgColor indexed="21"/>
      </patternFill>
    </fill>
    <fill>
      <patternFill patternType="solid">
        <fgColor indexed="63"/>
        <bgColor indexed="59"/>
      </patternFill>
    </fill>
    <fill>
      <patternFill patternType="solid">
        <fgColor indexed="18"/>
        <bgColor indexed="32"/>
      </patternFill>
    </fill>
    <fill>
      <patternFill patternType="solid">
        <fgColor indexed="50"/>
        <bgColor indexed="55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ont="1" applyBorder="1"/>
    <xf numFmtId="0" fontId="0" fillId="0" borderId="0" xfId="0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4" borderId="0" xfId="0" applyFill="1"/>
    <xf numFmtId="0" fontId="0" fillId="0" borderId="0" xfId="0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Font="1" applyAlignment="1">
      <alignment horizontal="center"/>
    </xf>
    <xf numFmtId="0" fontId="0" fillId="4" borderId="0" xfId="0" applyFill="1" applyBorder="1" applyAlignment="1">
      <alignment horizontal="center"/>
    </xf>
    <xf numFmtId="0" fontId="0" fillId="0" borderId="1" xfId="0" applyBorder="1"/>
    <xf numFmtId="0" fontId="0" fillId="0" borderId="1" xfId="0" applyFont="1" applyBorder="1"/>
    <xf numFmtId="49" fontId="0" fillId="0" borderId="1" xfId="0" applyNumberFormat="1" applyFont="1" applyBorder="1" applyAlignment="1">
      <alignment horizontal="center"/>
    </xf>
    <xf numFmtId="15" fontId="0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5" fontId="0" fillId="0" borderId="0" xfId="0" applyNumberFormat="1" applyFont="1" applyBorder="1" applyAlignment="1">
      <alignment horizontal="center"/>
    </xf>
    <xf numFmtId="49" fontId="0" fillId="0" borderId="0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0" fillId="0" borderId="0" xfId="0" applyFont="1" applyBorder="1"/>
    <xf numFmtId="0" fontId="0" fillId="4" borderId="1" xfId="0" applyFont="1" applyFill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0" fillId="0" borderId="0" xfId="0" applyFont="1" applyBorder="1" applyAlignment="1"/>
    <xf numFmtId="0" fontId="7" fillId="0" borderId="1" xfId="0" applyFont="1" applyBorder="1" applyAlignment="1">
      <alignment horizontal="center"/>
    </xf>
    <xf numFmtId="15" fontId="7" fillId="0" borderId="1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2" xfId="0" applyBorder="1"/>
    <xf numFmtId="0" fontId="0" fillId="0" borderId="4" xfId="0" applyFont="1" applyBorder="1" applyAlignment="1">
      <alignment horizontal="center"/>
    </xf>
    <xf numFmtId="17" fontId="0" fillId="0" borderId="1" xfId="0" applyNumberFormat="1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16" fontId="1" fillId="0" borderId="0" xfId="0" applyNumberFormat="1" applyFont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/>
    <xf numFmtId="0" fontId="12" fillId="4" borderId="1" xfId="0" applyFont="1" applyFill="1" applyBorder="1" applyAlignment="1">
      <alignment horizontal="center"/>
    </xf>
    <xf numFmtId="0" fontId="12" fillId="4" borderId="1" xfId="0" applyFont="1" applyFill="1" applyBorder="1"/>
    <xf numFmtId="0" fontId="13" fillId="4" borderId="1" xfId="0" applyFont="1" applyFill="1" applyBorder="1" applyAlignment="1">
      <alignment horizontal="center"/>
    </xf>
    <xf numFmtId="0" fontId="13" fillId="4" borderId="1" xfId="0" applyFont="1" applyFill="1" applyBorder="1"/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6" fillId="0" borderId="8" xfId="0" applyFont="1" applyBorder="1" applyAlignment="1">
      <alignment horizontal="center"/>
    </xf>
    <xf numFmtId="0" fontId="17" fillId="0" borderId="1" xfId="0" applyFont="1" applyBorder="1" applyAlignment="1">
      <alignment horizontal="justify" wrapText="1"/>
    </xf>
    <xf numFmtId="0" fontId="17" fillId="0" borderId="1" xfId="0" applyFont="1" applyBorder="1" applyAlignment="1">
      <alignment horizontal="center" wrapText="1"/>
    </xf>
    <xf numFmtId="0" fontId="14" fillId="0" borderId="11" xfId="0" applyFont="1" applyBorder="1" applyAlignment="1">
      <alignment horizontal="center" vertical="center"/>
    </xf>
    <xf numFmtId="0" fontId="17" fillId="0" borderId="1" xfId="0" applyFont="1" applyBorder="1" applyAlignment="1">
      <alignment horizontal="justify"/>
    </xf>
    <xf numFmtId="0" fontId="17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6" fillId="0" borderId="0" xfId="0" applyFont="1"/>
    <xf numFmtId="0" fontId="14" fillId="0" borderId="0" xfId="0" applyFont="1" applyBorder="1" applyAlignment="1">
      <alignment vertical="center"/>
    </xf>
    <xf numFmtId="0" fontId="19" fillId="0" borderId="1" xfId="0" applyFont="1" applyBorder="1"/>
    <xf numFmtId="0" fontId="19" fillId="0" borderId="12" xfId="0" applyFont="1" applyBorder="1"/>
    <xf numFmtId="0" fontId="19" fillId="0" borderId="1" xfId="0" applyFont="1" applyBorder="1" applyAlignment="1">
      <alignment horizontal="center" textRotation="90"/>
    </xf>
    <xf numFmtId="0" fontId="19" fillId="5" borderId="1" xfId="0" applyFont="1" applyFill="1" applyBorder="1" applyAlignment="1">
      <alignment horizontal="center" textRotation="90"/>
    </xf>
    <xf numFmtId="0" fontId="19" fillId="6" borderId="1" xfId="0" applyFont="1" applyFill="1" applyBorder="1" applyAlignment="1">
      <alignment horizontal="center" textRotation="90"/>
    </xf>
    <xf numFmtId="0" fontId="0" fillId="0" borderId="1" xfId="0" applyFont="1" applyBorder="1" applyAlignment="1">
      <alignment horizontal="center" textRotation="90"/>
    </xf>
    <xf numFmtId="0" fontId="0" fillId="6" borderId="1" xfId="0" applyFont="1" applyFill="1" applyBorder="1" applyAlignment="1">
      <alignment horizontal="center" textRotation="90"/>
    </xf>
    <xf numFmtId="0" fontId="0" fillId="0" borderId="1" xfId="0" applyFont="1" applyFill="1" applyBorder="1" applyAlignment="1">
      <alignment horizontal="center" textRotation="90"/>
    </xf>
    <xf numFmtId="0" fontId="0" fillId="5" borderId="1" xfId="0" applyFont="1" applyFill="1" applyBorder="1" applyAlignment="1">
      <alignment horizontal="center" textRotation="90"/>
    </xf>
    <xf numFmtId="0" fontId="0" fillId="0" borderId="12" xfId="0" applyFont="1" applyBorder="1"/>
    <xf numFmtId="0" fontId="19" fillId="0" borderId="1" xfId="0" applyFont="1" applyBorder="1" applyAlignment="1">
      <alignment horizontal="center"/>
    </xf>
    <xf numFmtId="0" fontId="19" fillId="5" borderId="1" xfId="0" applyFont="1" applyFill="1" applyBorder="1" applyAlignment="1">
      <alignment horizontal="center"/>
    </xf>
    <xf numFmtId="0" fontId="19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3" xfId="0" applyFont="1" applyBorder="1"/>
    <xf numFmtId="0" fontId="19" fillId="0" borderId="14" xfId="0" applyFont="1" applyBorder="1" applyAlignment="1">
      <alignment horizontal="center"/>
    </xf>
    <xf numFmtId="0" fontId="19" fillId="5" borderId="14" xfId="0" applyFont="1" applyFill="1" applyBorder="1" applyAlignment="1">
      <alignment horizontal="center"/>
    </xf>
    <xf numFmtId="0" fontId="19" fillId="6" borderId="14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19" fillId="0" borderId="15" xfId="0" applyFont="1" applyBorder="1"/>
    <xf numFmtId="0" fontId="19" fillId="0" borderId="16" xfId="0" applyFont="1" applyBorder="1" applyAlignment="1">
      <alignment horizontal="center"/>
    </xf>
    <xf numFmtId="0" fontId="19" fillId="5" borderId="16" xfId="0" applyFont="1" applyFill="1" applyBorder="1" applyAlignment="1">
      <alignment horizontal="center"/>
    </xf>
    <xf numFmtId="0" fontId="19" fillId="6" borderId="16" xfId="0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19" fillId="5" borderId="17" xfId="0" applyFont="1" applyFill="1" applyBorder="1" applyAlignment="1">
      <alignment horizontal="center"/>
    </xf>
    <xf numFmtId="0" fontId="17" fillId="0" borderId="5" xfId="0" applyFont="1" applyBorder="1" applyAlignment="1">
      <alignment horizontal="center"/>
    </xf>
    <xf numFmtId="16" fontId="17" fillId="0" borderId="6" xfId="0" applyNumberFormat="1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16" fontId="14" fillId="0" borderId="6" xfId="0" applyNumberFormat="1" applyFont="1" applyBorder="1" applyAlignment="1">
      <alignment horizontal="center"/>
    </xf>
    <xf numFmtId="0" fontId="15" fillId="0" borderId="11" xfId="0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7" fillId="0" borderId="8" xfId="0" applyFont="1" applyBorder="1" applyAlignment="1">
      <alignment horizontal="center"/>
    </xf>
    <xf numFmtId="0" fontId="17" fillId="0" borderId="1" xfId="0" applyFont="1" applyBorder="1"/>
    <xf numFmtId="0" fontId="17" fillId="0" borderId="9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1" xfId="0" applyFont="1" applyBorder="1"/>
    <xf numFmtId="0" fontId="14" fillId="0" borderId="9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/>
    <xf numFmtId="16" fontId="1" fillId="0" borderId="1" xfId="0" applyNumberFormat="1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/>
    </xf>
    <xf numFmtId="0" fontId="10" fillId="5" borderId="1" xfId="0" applyFont="1" applyFill="1" applyBorder="1" applyAlignment="1">
      <alignment horizontal="center" textRotation="90"/>
    </xf>
    <xf numFmtId="0" fontId="0" fillId="8" borderId="1" xfId="0" applyFill="1" applyBorder="1" applyAlignment="1">
      <alignment horizontal="center" textRotation="90"/>
    </xf>
    <xf numFmtId="0" fontId="0" fillId="8" borderId="12" xfId="0" applyFill="1" applyBorder="1" applyAlignment="1">
      <alignment horizontal="center" textRotation="90"/>
    </xf>
    <xf numFmtId="0" fontId="9" fillId="0" borderId="0" xfId="0" applyFont="1"/>
    <xf numFmtId="0" fontId="10" fillId="5" borderId="1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0" xfId="0" applyFill="1" applyAlignment="1">
      <alignment horizontal="center"/>
    </xf>
    <xf numFmtId="0" fontId="3" fillId="0" borderId="0" xfId="0" applyFont="1"/>
    <xf numFmtId="0" fontId="0" fillId="0" borderId="14" xfId="0" applyFont="1" applyBorder="1"/>
    <xf numFmtId="0" fontId="10" fillId="5" borderId="14" xfId="0" applyFont="1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0" fillId="0" borderId="14" xfId="0" applyFont="1" applyFill="1" applyBorder="1"/>
    <xf numFmtId="0" fontId="19" fillId="0" borderId="1" xfId="0" applyFont="1" applyFill="1" applyBorder="1" applyAlignment="1">
      <alignment horizontal="center"/>
    </xf>
    <xf numFmtId="0" fontId="19" fillId="8" borderId="1" xfId="0" applyFont="1" applyFill="1" applyBorder="1" applyAlignment="1">
      <alignment horizontal="center"/>
    </xf>
    <xf numFmtId="0" fontId="19" fillId="0" borderId="0" xfId="0" applyFont="1" applyBorder="1"/>
    <xf numFmtId="0" fontId="19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textRotation="90"/>
    </xf>
    <xf numFmtId="0" fontId="0" fillId="0" borderId="0" xfId="0" applyFill="1" applyBorder="1" applyAlignment="1">
      <alignment horizontal="center"/>
    </xf>
    <xf numFmtId="0" fontId="3" fillId="0" borderId="11" xfId="0" applyFont="1" applyBorder="1"/>
    <xf numFmtId="0" fontId="1" fillId="0" borderId="1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7" borderId="1" xfId="0" applyFont="1" applyFill="1" applyBorder="1" applyAlignment="1">
      <alignment horizontal="left"/>
    </xf>
    <xf numFmtId="0" fontId="3" fillId="0" borderId="1" xfId="0" applyFont="1" applyBorder="1"/>
    <xf numFmtId="0" fontId="0" fillId="9" borderId="1" xfId="0" applyFont="1" applyFill="1" applyBorder="1" applyAlignment="1">
      <alignment horizontal="center" textRotation="90"/>
    </xf>
    <xf numFmtId="0" fontId="3" fillId="10" borderId="1" xfId="0" applyFont="1" applyFill="1" applyBorder="1"/>
    <xf numFmtId="0" fontId="1" fillId="10" borderId="1" xfId="0" applyFont="1" applyFill="1" applyBorder="1" applyAlignment="1">
      <alignment horizontal="center" vertical="top"/>
    </xf>
    <xf numFmtId="0" fontId="0" fillId="0" borderId="18" xfId="0" applyFont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19" fillId="0" borderId="19" xfId="0" applyFont="1" applyBorder="1" applyAlignment="1">
      <alignment horizontal="center" textRotation="90"/>
    </xf>
    <xf numFmtId="0" fontId="19" fillId="0" borderId="11" xfId="0" applyFont="1" applyFill="1" applyBorder="1" applyAlignment="1">
      <alignment horizontal="center" textRotation="90"/>
    </xf>
    <xf numFmtId="0" fontId="19" fillId="7" borderId="1" xfId="0" applyFont="1" applyFill="1" applyBorder="1" applyAlignment="1">
      <alignment horizontal="center" textRotation="90"/>
    </xf>
    <xf numFmtId="0" fontId="0" fillId="7" borderId="1" xfId="0" applyFont="1" applyFill="1" applyBorder="1" applyAlignment="1">
      <alignment horizontal="center" textRotation="90"/>
    </xf>
    <xf numFmtId="0" fontId="19" fillId="0" borderId="20" xfId="0" applyFont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9" fillId="7" borderId="1" xfId="0" applyFont="1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6" borderId="23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0" fillId="7" borderId="24" xfId="0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19" fillId="0" borderId="25" xfId="0" applyFont="1" applyBorder="1"/>
    <xf numFmtId="0" fontId="19" fillId="7" borderId="12" xfId="0" applyFont="1" applyFill="1" applyBorder="1" applyAlignment="1">
      <alignment horizontal="center"/>
    </xf>
    <xf numFmtId="0" fontId="19" fillId="7" borderId="23" xfId="0" applyFont="1" applyFill="1" applyBorder="1" applyAlignment="1">
      <alignment horizontal="center"/>
    </xf>
    <xf numFmtId="0" fontId="19" fillId="0" borderId="23" xfId="0" applyFont="1" applyBorder="1" applyAlignment="1">
      <alignment horizontal="center"/>
    </xf>
    <xf numFmtId="0" fontId="19" fillId="6" borderId="23" xfId="0" applyFont="1" applyFill="1" applyBorder="1" applyAlignment="1">
      <alignment horizontal="center"/>
    </xf>
    <xf numFmtId="0" fontId="19" fillId="6" borderId="12" xfId="0" applyFont="1" applyFill="1" applyBorder="1" applyAlignment="1">
      <alignment horizontal="center"/>
    </xf>
    <xf numFmtId="0" fontId="19" fillId="0" borderId="23" xfId="0" applyFont="1" applyFill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0" xfId="0" applyFont="1" applyFill="1" applyBorder="1"/>
    <xf numFmtId="0" fontId="19" fillId="0" borderId="11" xfId="0" applyFont="1" applyBorder="1" applyAlignment="1">
      <alignment horizontal="center" textRotation="90"/>
    </xf>
    <xf numFmtId="0" fontId="0" fillId="0" borderId="12" xfId="0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19" fillId="0" borderId="26" xfId="0" applyFont="1" applyBorder="1" applyAlignment="1">
      <alignment horizontal="center" textRotation="90"/>
    </xf>
    <xf numFmtId="0" fontId="19" fillId="0" borderId="28" xfId="0" applyFont="1" applyBorder="1" applyAlignment="1">
      <alignment horizontal="center" textRotation="90"/>
    </xf>
    <xf numFmtId="0" fontId="19" fillId="6" borderId="28" xfId="0" applyFont="1" applyFill="1" applyBorder="1" applyAlignment="1">
      <alignment horizontal="center" textRotation="90"/>
    </xf>
    <xf numFmtId="0" fontId="19" fillId="6" borderId="28" xfId="0" applyFont="1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19" fillId="6" borderId="11" xfId="0" applyFont="1" applyFill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wrapText="1"/>
    </xf>
    <xf numFmtId="0" fontId="22" fillId="0" borderId="1" xfId="0" applyFont="1" applyBorder="1" applyAlignment="1">
      <alignment horizontal="left" wrapText="1"/>
    </xf>
    <xf numFmtId="0" fontId="21" fillId="0" borderId="1" xfId="0" applyFont="1" applyBorder="1" applyAlignment="1">
      <alignment horizontal="center" vertical="center"/>
    </xf>
    <xf numFmtId="16" fontId="2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1" fillId="7" borderId="1" xfId="0" applyFont="1" applyFill="1" applyBorder="1" applyAlignment="1">
      <alignment horizontal="center" wrapText="1"/>
    </xf>
    <xf numFmtId="0" fontId="22" fillId="7" borderId="1" xfId="0" applyFont="1" applyFill="1" applyBorder="1" applyAlignment="1">
      <alignment horizontal="left" wrapText="1"/>
    </xf>
    <xf numFmtId="0" fontId="21" fillId="0" borderId="0" xfId="0" applyFont="1" applyBorder="1" applyAlignment="1">
      <alignment horizontal="center" wrapText="1"/>
    </xf>
    <xf numFmtId="0" fontId="22" fillId="0" borderId="0" xfId="0" applyFont="1" applyBorder="1" applyAlignment="1">
      <alignment wrapText="1"/>
    </xf>
    <xf numFmtId="0" fontId="21" fillId="0" borderId="0" xfId="0" applyFont="1" applyBorder="1" applyAlignment="1">
      <alignment wrapText="1"/>
    </xf>
    <xf numFmtId="0" fontId="21" fillId="0" borderId="0" xfId="0" applyFont="1" applyAlignment="1">
      <alignment horizontal="center"/>
    </xf>
    <xf numFmtId="0" fontId="21" fillId="0" borderId="0" xfId="0" applyFont="1"/>
    <xf numFmtId="0" fontId="19" fillId="0" borderId="29" xfId="0" applyFont="1" applyBorder="1" applyAlignment="1">
      <alignment horizontal="center"/>
    </xf>
    <xf numFmtId="0" fontId="19" fillId="0" borderId="30" xfId="0" applyFont="1" applyBorder="1" applyAlignment="1">
      <alignment horizontal="center"/>
    </xf>
    <xf numFmtId="0" fontId="19" fillId="0" borderId="31" xfId="0" applyFont="1" applyBorder="1" applyAlignment="1">
      <alignment horizontal="center"/>
    </xf>
    <xf numFmtId="0" fontId="19" fillId="0" borderId="32" xfId="0" applyFont="1" applyBorder="1" applyAlignment="1">
      <alignment horizontal="center"/>
    </xf>
    <xf numFmtId="0" fontId="19" fillId="0" borderId="32" xfId="0" applyFont="1" applyFill="1" applyBorder="1" applyAlignment="1">
      <alignment horizontal="center"/>
    </xf>
    <xf numFmtId="0" fontId="19" fillId="0" borderId="33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textRotation="90"/>
    </xf>
    <xf numFmtId="0" fontId="19" fillId="0" borderId="34" xfId="0" applyFont="1" applyFill="1" applyBorder="1" applyAlignment="1">
      <alignment horizontal="center" textRotation="90"/>
    </xf>
    <xf numFmtId="0" fontId="19" fillId="7" borderId="16" xfId="0" applyFont="1" applyFill="1" applyBorder="1" applyAlignment="1">
      <alignment horizontal="center" textRotation="90"/>
    </xf>
    <xf numFmtId="0" fontId="19" fillId="0" borderId="16" xfId="0" applyFont="1" applyBorder="1" applyAlignment="1">
      <alignment horizontal="center" textRotation="90"/>
    </xf>
    <xf numFmtId="0" fontId="19" fillId="6" borderId="17" xfId="0" applyFont="1" applyFill="1" applyBorder="1" applyAlignment="1">
      <alignment horizontal="center" textRotation="90"/>
    </xf>
    <xf numFmtId="0" fontId="0" fillId="7" borderId="35" xfId="0" applyFont="1" applyFill="1" applyBorder="1" applyAlignment="1">
      <alignment horizontal="center" textRotation="90"/>
    </xf>
    <xf numFmtId="0" fontId="0" fillId="7" borderId="36" xfId="0" applyFont="1" applyFill="1" applyBorder="1" applyAlignment="1">
      <alignment horizontal="center" textRotation="90"/>
    </xf>
    <xf numFmtId="0" fontId="0" fillId="6" borderId="36" xfId="0" applyFont="1" applyFill="1" applyBorder="1" applyAlignment="1">
      <alignment horizontal="center" textRotation="90"/>
    </xf>
    <xf numFmtId="0" fontId="0" fillId="0" borderId="36" xfId="0" applyFont="1" applyFill="1" applyBorder="1" applyAlignment="1">
      <alignment horizontal="center" textRotation="90"/>
    </xf>
    <xf numFmtId="0" fontId="0" fillId="0" borderId="37" xfId="0" applyFont="1" applyFill="1" applyBorder="1" applyAlignment="1">
      <alignment horizontal="center" textRotation="90"/>
    </xf>
    <xf numFmtId="0" fontId="0" fillId="6" borderId="38" xfId="0" applyFont="1" applyFill="1" applyBorder="1" applyAlignment="1">
      <alignment horizontal="center" textRotation="90"/>
    </xf>
    <xf numFmtId="0" fontId="0" fillId="0" borderId="35" xfId="0" applyFont="1" applyFill="1" applyBorder="1" applyAlignment="1">
      <alignment horizontal="center" textRotation="90"/>
    </xf>
    <xf numFmtId="0" fontId="0" fillId="6" borderId="37" xfId="0" applyFont="1" applyFill="1" applyBorder="1" applyAlignment="1">
      <alignment horizontal="center" textRotation="90"/>
    </xf>
    <xf numFmtId="0" fontId="0" fillId="0" borderId="38" xfId="0" applyFont="1" applyFill="1" applyBorder="1" applyAlignment="1">
      <alignment horizontal="center" textRotation="90"/>
    </xf>
    <xf numFmtId="0" fontId="0" fillId="0" borderId="39" xfId="0" applyFont="1" applyBorder="1"/>
    <xf numFmtId="0" fontId="0" fillId="7" borderId="40" xfId="0" applyFill="1" applyBorder="1" applyAlignment="1">
      <alignment horizontal="center"/>
    </xf>
    <xf numFmtId="0" fontId="0" fillId="7" borderId="41" xfId="0" applyFill="1" applyBorder="1" applyAlignment="1">
      <alignment horizontal="center"/>
    </xf>
    <xf numFmtId="0" fontId="0" fillId="6" borderId="41" xfId="0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7" borderId="43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0" fillId="0" borderId="45" xfId="0" applyFont="1" applyBorder="1"/>
    <xf numFmtId="0" fontId="19" fillId="0" borderId="46" xfId="0" applyFont="1" applyBorder="1" applyAlignment="1">
      <alignment horizontal="center"/>
    </xf>
    <xf numFmtId="0" fontId="19" fillId="0" borderId="26" xfId="0" applyFont="1" applyFill="1" applyBorder="1" applyAlignment="1">
      <alignment horizontal="center"/>
    </xf>
    <xf numFmtId="0" fontId="19" fillId="7" borderId="28" xfId="0" applyFont="1" applyFill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19" fillId="6" borderId="25" xfId="0" applyFont="1" applyFill="1" applyBorder="1" applyAlignment="1">
      <alignment horizontal="center"/>
    </xf>
    <xf numFmtId="0" fontId="0" fillId="7" borderId="39" xfId="0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47" xfId="0" applyFill="1" applyBorder="1" applyAlignment="1">
      <alignment horizontal="center"/>
    </xf>
    <xf numFmtId="0" fontId="0" fillId="0" borderId="48" xfId="0" applyFont="1" applyBorder="1"/>
    <xf numFmtId="0" fontId="19" fillId="0" borderId="49" xfId="0" applyFont="1" applyBorder="1" applyAlignment="1">
      <alignment horizontal="center"/>
    </xf>
    <xf numFmtId="0" fontId="19" fillId="0" borderId="50" xfId="0" applyFont="1" applyFill="1" applyBorder="1" applyAlignment="1">
      <alignment horizontal="center"/>
    </xf>
    <xf numFmtId="0" fontId="19" fillId="7" borderId="14" xfId="0" applyFont="1" applyFill="1" applyBorder="1" applyAlignment="1">
      <alignment horizontal="center"/>
    </xf>
    <xf numFmtId="0" fontId="19" fillId="6" borderId="13" xfId="0" applyFont="1" applyFill="1" applyBorder="1" applyAlignment="1">
      <alignment horizontal="center"/>
    </xf>
    <xf numFmtId="0" fontId="0" fillId="7" borderId="51" xfId="0" applyFill="1" applyBorder="1" applyAlignment="1">
      <alignment horizontal="center"/>
    </xf>
    <xf numFmtId="0" fontId="0" fillId="7" borderId="52" xfId="0" applyFill="1" applyBorder="1" applyAlignment="1">
      <alignment horizontal="center"/>
    </xf>
    <xf numFmtId="0" fontId="0" fillId="6" borderId="52" xfId="0" applyFill="1" applyBorder="1" applyAlignment="1">
      <alignment horizontal="center"/>
    </xf>
    <xf numFmtId="0" fontId="0" fillId="0" borderId="52" xfId="0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19" fillId="0" borderId="54" xfId="0" applyFont="1" applyBorder="1" applyAlignment="1">
      <alignment horizontal="center"/>
    </xf>
    <xf numFmtId="0" fontId="19" fillId="0" borderId="33" xfId="0" applyFont="1" applyBorder="1" applyAlignment="1">
      <alignment horizontal="center"/>
    </xf>
    <xf numFmtId="0" fontId="19" fillId="0" borderId="34" xfId="0" applyFont="1" applyFill="1" applyBorder="1" applyAlignment="1">
      <alignment horizontal="center"/>
    </xf>
    <xf numFmtId="0" fontId="19" fillId="7" borderId="16" xfId="0" applyFont="1" applyFill="1" applyBorder="1" applyAlignment="1">
      <alignment horizontal="center"/>
    </xf>
    <xf numFmtId="0" fontId="19" fillId="6" borderId="17" xfId="0" applyFont="1" applyFill="1" applyBorder="1" applyAlignment="1">
      <alignment horizontal="center"/>
    </xf>
    <xf numFmtId="0" fontId="19" fillId="7" borderId="51" xfId="0" applyFont="1" applyFill="1" applyBorder="1" applyAlignment="1">
      <alignment horizontal="center"/>
    </xf>
    <xf numFmtId="0" fontId="19" fillId="7" borderId="52" xfId="0" applyFont="1" applyFill="1" applyBorder="1" applyAlignment="1">
      <alignment horizontal="center"/>
    </xf>
    <xf numFmtId="0" fontId="19" fillId="6" borderId="52" xfId="0" applyFont="1" applyFill="1" applyBorder="1" applyAlignment="1">
      <alignment horizontal="center"/>
    </xf>
    <xf numFmtId="0" fontId="19" fillId="0" borderId="52" xfId="0" applyFont="1" applyFill="1" applyBorder="1" applyAlignment="1">
      <alignment horizontal="center"/>
    </xf>
    <xf numFmtId="0" fontId="19" fillId="6" borderId="53" xfId="0" applyFont="1" applyFill="1" applyBorder="1" applyAlignment="1">
      <alignment horizontal="center"/>
    </xf>
    <xf numFmtId="0" fontId="19" fillId="0" borderId="51" xfId="0" applyFont="1" applyFill="1" applyBorder="1" applyAlignment="1">
      <alignment horizontal="center"/>
    </xf>
    <xf numFmtId="0" fontId="19" fillId="0" borderId="53" xfId="0" applyFont="1" applyFill="1" applyBorder="1" applyAlignment="1">
      <alignment horizontal="center"/>
    </xf>
    <xf numFmtId="0" fontId="19" fillId="0" borderId="54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textRotation="90"/>
    </xf>
    <xf numFmtId="0" fontId="19" fillId="0" borderId="34" xfId="0" applyFont="1" applyBorder="1" applyAlignment="1">
      <alignment horizontal="center" textRotation="90"/>
    </xf>
    <xf numFmtId="0" fontId="0" fillId="6" borderId="15" xfId="0" applyFont="1" applyFill="1" applyBorder="1" applyAlignment="1">
      <alignment horizontal="center" textRotation="90"/>
    </xf>
    <xf numFmtId="0" fontId="0" fillId="0" borderId="16" xfId="0" applyFont="1" applyFill="1" applyBorder="1" applyAlignment="1">
      <alignment horizontal="center" textRotation="90"/>
    </xf>
    <xf numFmtId="0" fontId="0" fillId="6" borderId="16" xfId="0" applyFont="1" applyFill="1" applyBorder="1" applyAlignment="1">
      <alignment horizontal="center" textRotation="90"/>
    </xf>
    <xf numFmtId="0" fontId="0" fillId="6" borderId="17" xfId="0" applyFont="1" applyFill="1" applyBorder="1" applyAlignment="1">
      <alignment horizontal="center" textRotation="90"/>
    </xf>
    <xf numFmtId="0" fontId="0" fillId="0" borderId="15" xfId="0" applyFont="1" applyFill="1" applyBorder="1" applyAlignment="1">
      <alignment horizontal="center" textRotation="90"/>
    </xf>
    <xf numFmtId="0" fontId="0" fillId="0" borderId="17" xfId="0" applyFont="1" applyFill="1" applyBorder="1" applyAlignment="1">
      <alignment horizontal="center" textRotation="90"/>
    </xf>
    <xf numFmtId="0" fontId="19" fillId="0" borderId="19" xfId="0" applyFont="1" applyBorder="1" applyAlignment="1">
      <alignment horizontal="center"/>
    </xf>
    <xf numFmtId="0" fontId="19" fillId="0" borderId="26" xfId="0" applyFont="1" applyBorder="1" applyAlignment="1">
      <alignment horizontal="center"/>
    </xf>
    <xf numFmtId="0" fontId="19" fillId="6" borderId="55" xfId="0" applyFont="1" applyFill="1" applyBorder="1" applyAlignment="1">
      <alignment horizontal="center"/>
    </xf>
    <xf numFmtId="0" fontId="0" fillId="6" borderId="39" xfId="0" applyFill="1" applyBorder="1" applyAlignment="1">
      <alignment horizontal="center"/>
    </xf>
    <xf numFmtId="0" fontId="0" fillId="6" borderId="44" xfId="0" applyFill="1" applyBorder="1" applyAlignment="1">
      <alignment horizontal="center"/>
    </xf>
    <xf numFmtId="0" fontId="0" fillId="6" borderId="47" xfId="0" applyFill="1" applyBorder="1" applyAlignment="1">
      <alignment horizontal="center"/>
    </xf>
    <xf numFmtId="0" fontId="0" fillId="6" borderId="43" xfId="0" applyFill="1" applyBorder="1" applyAlignment="1">
      <alignment horizontal="center"/>
    </xf>
    <xf numFmtId="0" fontId="0" fillId="6" borderId="56" xfId="0" applyFill="1" applyBorder="1" applyAlignment="1">
      <alignment horizontal="center"/>
    </xf>
    <xf numFmtId="0" fontId="19" fillId="0" borderId="34" xfId="0" applyFont="1" applyBorder="1" applyAlignment="1">
      <alignment horizontal="center"/>
    </xf>
    <xf numFmtId="0" fontId="19" fillId="6" borderId="54" xfId="0" applyFont="1" applyFill="1" applyBorder="1" applyAlignment="1">
      <alignment horizontal="center"/>
    </xf>
    <xf numFmtId="0" fontId="19" fillId="0" borderId="57" xfId="0" applyFont="1" applyFill="1" applyBorder="1" applyAlignment="1">
      <alignment horizontal="center"/>
    </xf>
    <xf numFmtId="0" fontId="19" fillId="6" borderId="57" xfId="0" applyFont="1" applyFill="1" applyBorder="1" applyAlignment="1">
      <alignment horizontal="center"/>
    </xf>
    <xf numFmtId="0" fontId="19" fillId="6" borderId="58" xfId="0" applyFont="1" applyFill="1" applyBorder="1" applyAlignment="1">
      <alignment horizontal="center"/>
    </xf>
    <xf numFmtId="0" fontId="19" fillId="0" borderId="54" xfId="0" applyFont="1" applyFill="1" applyBorder="1" applyAlignment="1">
      <alignment horizontal="center"/>
    </xf>
    <xf numFmtId="0" fontId="19" fillId="0" borderId="58" xfId="0" applyFont="1" applyFill="1" applyBorder="1" applyAlignment="1">
      <alignment horizontal="center"/>
    </xf>
    <xf numFmtId="0" fontId="19" fillId="0" borderId="31" xfId="0" applyFont="1" applyBorder="1" applyAlignment="1">
      <alignment horizontal="center" vertical="center"/>
    </xf>
    <xf numFmtId="0" fontId="19" fillId="0" borderId="59" xfId="0" applyFont="1" applyBorder="1" applyAlignment="1">
      <alignment horizontal="center" textRotation="90"/>
    </xf>
    <xf numFmtId="0" fontId="19" fillId="0" borderId="36" xfId="0" applyFont="1" applyBorder="1" applyAlignment="1">
      <alignment horizontal="center" textRotation="90"/>
    </xf>
    <xf numFmtId="0" fontId="19" fillId="6" borderId="38" xfId="0" applyFont="1" applyFill="1" applyBorder="1" applyAlignment="1">
      <alignment horizontal="center" textRotation="90"/>
    </xf>
    <xf numFmtId="0" fontId="0" fillId="6" borderId="35" xfId="0" applyFont="1" applyFill="1" applyBorder="1" applyAlignment="1">
      <alignment horizontal="center" textRotation="90"/>
    </xf>
    <xf numFmtId="0" fontId="19" fillId="0" borderId="60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6" borderId="61" xfId="0" applyFont="1" applyFill="1" applyBorder="1" applyAlignment="1">
      <alignment horizontal="center"/>
    </xf>
    <xf numFmtId="0" fontId="0" fillId="6" borderId="40" xfId="0" applyFill="1" applyBorder="1" applyAlignment="1">
      <alignment horizontal="center"/>
    </xf>
    <xf numFmtId="0" fontId="0" fillId="6" borderId="42" xfId="0" applyFill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19" fillId="0" borderId="62" xfId="0" applyFont="1" applyBorder="1" applyAlignment="1">
      <alignment horizontal="center"/>
    </xf>
    <xf numFmtId="0" fontId="19" fillId="6" borderId="21" xfId="0" applyFont="1" applyFill="1" applyBorder="1" applyAlignment="1">
      <alignment horizontal="center"/>
    </xf>
    <xf numFmtId="0" fontId="0" fillId="0" borderId="63" xfId="0" applyFont="1" applyBorder="1"/>
    <xf numFmtId="0" fontId="19" fillId="0" borderId="64" xfId="0" applyFont="1" applyBorder="1" applyAlignment="1">
      <alignment horizontal="center"/>
    </xf>
    <xf numFmtId="0" fontId="19" fillId="0" borderId="65" xfId="0" applyFont="1" applyBorder="1" applyAlignment="1">
      <alignment horizontal="center"/>
    </xf>
    <xf numFmtId="0" fontId="19" fillId="0" borderId="66" xfId="0" applyFont="1" applyBorder="1" applyAlignment="1">
      <alignment horizontal="center"/>
    </xf>
    <xf numFmtId="0" fontId="19" fillId="6" borderId="67" xfId="0" applyFont="1" applyFill="1" applyBorder="1" applyAlignment="1">
      <alignment horizontal="center"/>
    </xf>
    <xf numFmtId="0" fontId="0" fillId="6" borderId="51" xfId="0" applyFill="1" applyBorder="1" applyAlignment="1">
      <alignment horizontal="center"/>
    </xf>
    <xf numFmtId="0" fontId="0" fillId="6" borderId="53" xfId="0" applyFill="1" applyBorder="1" applyAlignment="1">
      <alignment horizontal="center"/>
    </xf>
    <xf numFmtId="0" fontId="15" fillId="0" borderId="1" xfId="0" applyFont="1" applyBorder="1" applyAlignment="1">
      <alignment horizontal="left"/>
    </xf>
    <xf numFmtId="0" fontId="0" fillId="7" borderId="1" xfId="0" applyFill="1" applyBorder="1" applyAlignment="1">
      <alignment horizontal="center"/>
    </xf>
    <xf numFmtId="0" fontId="17" fillId="7" borderId="1" xfId="0" applyFont="1" applyFill="1" applyBorder="1" applyAlignment="1">
      <alignment horizontal="left"/>
    </xf>
    <xf numFmtId="0" fontId="21" fillId="0" borderId="0" xfId="0" applyFont="1" applyBorder="1"/>
    <xf numFmtId="0" fontId="21" fillId="0" borderId="0" xfId="0" applyFont="1" applyBorder="1" applyAlignment="1">
      <alignment horizontal="center" vertical="center"/>
    </xf>
    <xf numFmtId="16" fontId="2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/>
    </xf>
    <xf numFmtId="0" fontId="19" fillId="0" borderId="59" xfId="0" applyFont="1" applyFill="1" applyBorder="1" applyAlignment="1">
      <alignment horizontal="center" textRotation="90"/>
    </xf>
    <xf numFmtId="0" fontId="19" fillId="7" borderId="36" xfId="0" applyFont="1" applyFill="1" applyBorder="1" applyAlignment="1">
      <alignment horizontal="center" textRotation="90"/>
    </xf>
    <xf numFmtId="0" fontId="0" fillId="9" borderId="36" xfId="0" applyFont="1" applyFill="1" applyBorder="1" applyAlignment="1">
      <alignment horizontal="center" textRotation="90"/>
    </xf>
    <xf numFmtId="0" fontId="0" fillId="0" borderId="40" xfId="0" applyFont="1" applyBorder="1"/>
    <xf numFmtId="0" fontId="19" fillId="0" borderId="60" xfId="0" applyFont="1" applyFill="1" applyBorder="1" applyAlignment="1">
      <alignment horizontal="center"/>
    </xf>
    <xf numFmtId="0" fontId="19" fillId="7" borderId="6" xfId="0" applyFont="1" applyFill="1" applyBorder="1" applyAlignment="1">
      <alignment horizontal="center"/>
    </xf>
    <xf numFmtId="0" fontId="0" fillId="7" borderId="31" xfId="0" applyFill="1" applyBorder="1" applyAlignment="1">
      <alignment horizontal="center"/>
    </xf>
    <xf numFmtId="0" fontId="0" fillId="7" borderId="32" xfId="0" applyFill="1" applyBorder="1" applyAlignment="1">
      <alignment horizontal="center"/>
    </xf>
    <xf numFmtId="0" fontId="0" fillId="9" borderId="32" xfId="0" applyFill="1" applyBorder="1" applyAlignment="1">
      <alignment horizontal="center"/>
    </xf>
    <xf numFmtId="0" fontId="0" fillId="6" borderId="32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9" borderId="41" xfId="0" applyFill="1" applyBorder="1" applyAlignment="1">
      <alignment horizontal="center"/>
    </xf>
    <xf numFmtId="0" fontId="0" fillId="9" borderId="23" xfId="0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19" fillId="0" borderId="15" xfId="0" applyFont="1" applyFill="1" applyBorder="1" applyAlignment="1">
      <alignment horizontal="center"/>
    </xf>
    <xf numFmtId="0" fontId="19" fillId="7" borderId="54" xfId="0" applyFont="1" applyFill="1" applyBorder="1" applyAlignment="1">
      <alignment horizontal="center"/>
    </xf>
    <xf numFmtId="0" fontId="19" fillId="7" borderId="57" xfId="0" applyFont="1" applyFill="1" applyBorder="1" applyAlignment="1">
      <alignment horizontal="center"/>
    </xf>
    <xf numFmtId="0" fontId="19" fillId="9" borderId="57" xfId="0" applyFont="1" applyFill="1" applyBorder="1" applyAlignment="1">
      <alignment horizontal="center"/>
    </xf>
    <xf numFmtId="0" fontId="0" fillId="7" borderId="48" xfId="0" applyFill="1" applyBorder="1" applyAlignment="1">
      <alignment horizontal="center"/>
    </xf>
    <xf numFmtId="0" fontId="0" fillId="9" borderId="18" xfId="0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0" fillId="7" borderId="45" xfId="0" applyFill="1" applyBorder="1" applyAlignment="1">
      <alignment horizontal="center"/>
    </xf>
    <xf numFmtId="0" fontId="0" fillId="9" borderId="24" xfId="0" applyFill="1" applyBorder="1" applyAlignment="1">
      <alignment horizontal="center"/>
    </xf>
    <xf numFmtId="0" fontId="0" fillId="6" borderId="45" xfId="0" applyFill="1" applyBorder="1" applyAlignment="1">
      <alignment horizontal="center"/>
    </xf>
    <xf numFmtId="0" fontId="19" fillId="7" borderId="31" xfId="0" applyFont="1" applyFill="1" applyBorder="1" applyAlignment="1">
      <alignment horizontal="center"/>
    </xf>
    <xf numFmtId="0" fontId="19" fillId="7" borderId="32" xfId="0" applyFont="1" applyFill="1" applyBorder="1" applyAlignment="1">
      <alignment horizontal="center"/>
    </xf>
    <xf numFmtId="0" fontId="19" fillId="6" borderId="68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19" fillId="7" borderId="35" xfId="0" applyFont="1" applyFill="1" applyBorder="1" applyAlignment="1">
      <alignment horizontal="center"/>
    </xf>
    <xf numFmtId="0" fontId="19" fillId="7" borderId="36" xfId="0" applyFont="1" applyFill="1" applyBorder="1" applyAlignment="1">
      <alignment horizontal="center"/>
    </xf>
    <xf numFmtId="0" fontId="19" fillId="0" borderId="36" xfId="0" applyFont="1" applyFill="1" applyBorder="1" applyAlignment="1">
      <alignment horizontal="center"/>
    </xf>
    <xf numFmtId="0" fontId="19" fillId="0" borderId="36" xfId="0" applyFont="1" applyBorder="1" applyAlignment="1">
      <alignment horizontal="center"/>
    </xf>
    <xf numFmtId="0" fontId="19" fillId="7" borderId="38" xfId="0" applyFont="1" applyFill="1" applyBorder="1" applyAlignment="1">
      <alignment horizontal="center"/>
    </xf>
    <xf numFmtId="0" fontId="19" fillId="6" borderId="37" xfId="0" applyFont="1" applyFill="1" applyBorder="1" applyAlignment="1">
      <alignment horizontal="center" textRotation="90"/>
    </xf>
    <xf numFmtId="0" fontId="0" fillId="7" borderId="15" xfId="0" applyFont="1" applyFill="1" applyBorder="1" applyAlignment="1">
      <alignment horizontal="center" textRotation="90"/>
    </xf>
    <xf numFmtId="0" fontId="0" fillId="7" borderId="16" xfId="0" applyFont="1" applyFill="1" applyBorder="1" applyAlignment="1">
      <alignment horizontal="center" textRotation="90"/>
    </xf>
    <xf numFmtId="0" fontId="10" fillId="6" borderId="16" xfId="0" applyFont="1" applyFill="1" applyBorder="1" applyAlignment="1">
      <alignment horizontal="center" textRotation="90"/>
    </xf>
    <xf numFmtId="0" fontId="10" fillId="0" borderId="16" xfId="0" applyFont="1" applyFill="1" applyBorder="1" applyAlignment="1">
      <alignment horizontal="center" textRotation="90"/>
    </xf>
    <xf numFmtId="0" fontId="10" fillId="7" borderId="16" xfId="0" applyFont="1" applyFill="1" applyBorder="1" applyAlignment="1">
      <alignment horizontal="center" textRotation="90"/>
    </xf>
    <xf numFmtId="0" fontId="10" fillId="7" borderId="17" xfId="0" applyFont="1" applyFill="1" applyBorder="1" applyAlignment="1">
      <alignment horizontal="center" textRotation="90"/>
    </xf>
    <xf numFmtId="0" fontId="10" fillId="0" borderId="59" xfId="0" applyFont="1" applyFill="1" applyBorder="1" applyAlignment="1">
      <alignment horizontal="center" textRotation="90"/>
    </xf>
    <xf numFmtId="0" fontId="10" fillId="6" borderId="36" xfId="0" applyFont="1" applyFill="1" applyBorder="1" applyAlignment="1">
      <alignment horizontal="center" textRotation="90"/>
    </xf>
    <xf numFmtId="0" fontId="10" fillId="0" borderId="36" xfId="0" applyFont="1" applyFill="1" applyBorder="1" applyAlignment="1">
      <alignment horizontal="center" textRotation="90"/>
    </xf>
    <xf numFmtId="0" fontId="10" fillId="6" borderId="38" xfId="0" applyFont="1" applyFill="1" applyBorder="1" applyAlignment="1">
      <alignment horizontal="center" textRotation="90"/>
    </xf>
    <xf numFmtId="0" fontId="19" fillId="6" borderId="7" xfId="0" applyFont="1" applyFill="1" applyBorder="1" applyAlignment="1">
      <alignment horizontal="center"/>
    </xf>
    <xf numFmtId="0" fontId="0" fillId="7" borderId="26" xfId="0" applyFill="1" applyBorder="1" applyAlignment="1">
      <alignment horizontal="center"/>
    </xf>
    <xf numFmtId="0" fontId="0" fillId="7" borderId="28" xfId="0" applyFill="1" applyBorder="1" applyAlignment="1">
      <alignment horizontal="center"/>
    </xf>
    <xf numFmtId="0" fontId="0" fillId="6" borderId="28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7" borderId="55" xfId="0" applyFill="1" applyBorder="1" applyAlignment="1">
      <alignment horizontal="center"/>
    </xf>
    <xf numFmtId="0" fontId="0" fillId="0" borderId="60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19" fillId="6" borderId="9" xfId="0" applyFont="1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0" borderId="50" xfId="0" applyFill="1" applyBorder="1" applyAlignment="1">
      <alignment horizontal="center"/>
    </xf>
    <xf numFmtId="0" fontId="0" fillId="6" borderId="69" xfId="0" applyFill="1" applyBorder="1" applyAlignment="1">
      <alignment horizontal="center"/>
    </xf>
    <xf numFmtId="0" fontId="19" fillId="0" borderId="70" xfId="0" applyFont="1" applyFill="1" applyBorder="1" applyAlignment="1">
      <alignment horizontal="center"/>
    </xf>
    <xf numFmtId="0" fontId="19" fillId="7" borderId="10" xfId="0" applyFont="1" applyFill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6" borderId="71" xfId="0" applyFont="1" applyFill="1" applyBorder="1" applyAlignment="1">
      <alignment horizontal="center"/>
    </xf>
    <xf numFmtId="0" fontId="0" fillId="7" borderId="50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7" borderId="69" xfId="0" applyFill="1" applyBorder="1" applyAlignment="1">
      <alignment horizontal="center"/>
    </xf>
    <xf numFmtId="0" fontId="0" fillId="0" borderId="70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6" borderId="71" xfId="0" applyFill="1" applyBorder="1" applyAlignment="1">
      <alignment horizontal="center"/>
    </xf>
    <xf numFmtId="0" fontId="19" fillId="0" borderId="51" xfId="0" applyFont="1" applyBorder="1" applyAlignment="1">
      <alignment horizontal="center"/>
    </xf>
    <xf numFmtId="0" fontId="19" fillId="0" borderId="65" xfId="0" applyFont="1" applyFill="1" applyBorder="1" applyAlignment="1">
      <alignment horizontal="center"/>
    </xf>
    <xf numFmtId="0" fontId="19" fillId="7" borderId="66" xfId="0" applyFont="1" applyFill="1" applyBorder="1" applyAlignment="1">
      <alignment horizontal="center"/>
    </xf>
    <xf numFmtId="0" fontId="19" fillId="6" borderId="66" xfId="0" applyFont="1" applyFill="1" applyBorder="1" applyAlignment="1">
      <alignment horizontal="center"/>
    </xf>
    <xf numFmtId="0" fontId="10" fillId="0" borderId="68" xfId="0" applyFont="1" applyFill="1" applyBorder="1" applyAlignment="1">
      <alignment horizontal="center" textRotation="90"/>
    </xf>
    <xf numFmtId="0" fontId="10" fillId="0" borderId="34" xfId="0" applyFont="1" applyFill="1" applyBorder="1" applyAlignment="1">
      <alignment horizontal="center" textRotation="90"/>
    </xf>
    <xf numFmtId="0" fontId="10" fillId="6" borderId="17" xfId="0" applyFont="1" applyFill="1" applyBorder="1" applyAlignment="1">
      <alignment horizontal="center" textRotation="90"/>
    </xf>
    <xf numFmtId="0" fontId="0" fillId="7" borderId="72" xfId="0" applyFill="1" applyBorder="1" applyAlignment="1">
      <alignment horizontal="center"/>
    </xf>
    <xf numFmtId="0" fontId="0" fillId="7" borderId="25" xfId="0" applyFill="1" applyBorder="1" applyAlignment="1">
      <alignment horizontal="center"/>
    </xf>
    <xf numFmtId="0" fontId="0" fillId="0" borderId="72" xfId="0" applyFill="1" applyBorder="1" applyAlignment="1">
      <alignment horizontal="center"/>
    </xf>
    <xf numFmtId="0" fontId="0" fillId="6" borderId="55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7" borderId="73" xfId="0" applyFill="1" applyBorder="1" applyAlignment="1">
      <alignment horizontal="center"/>
    </xf>
    <xf numFmtId="0" fontId="0" fillId="0" borderId="74" xfId="0" applyFill="1" applyBorder="1" applyAlignment="1">
      <alignment horizontal="center"/>
    </xf>
    <xf numFmtId="0" fontId="19" fillId="7" borderId="15" xfId="0" applyFont="1" applyFill="1" applyBorder="1" applyAlignment="1">
      <alignment horizontal="center"/>
    </xf>
    <xf numFmtId="0" fontId="19" fillId="7" borderId="17" xfId="0" applyFont="1" applyFill="1" applyBorder="1" applyAlignment="1">
      <alignment horizontal="center"/>
    </xf>
    <xf numFmtId="15" fontId="15" fillId="0" borderId="1" xfId="0" applyNumberFormat="1" applyFont="1" applyBorder="1" applyAlignment="1">
      <alignment horizontal="center" vertical="center"/>
    </xf>
    <xf numFmtId="15" fontId="1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9" fillId="0" borderId="31" xfId="0" applyFont="1" applyFill="1" applyBorder="1" applyAlignment="1">
      <alignment horizontal="center"/>
    </xf>
    <xf numFmtId="0" fontId="19" fillId="0" borderId="54" xfId="0" applyFont="1" applyFill="1" applyBorder="1" applyAlignment="1"/>
    <xf numFmtId="0" fontId="19" fillId="0" borderId="57" xfId="0" applyFont="1" applyFill="1" applyBorder="1" applyAlignment="1"/>
    <xf numFmtId="0" fontId="19" fillId="0" borderId="58" xfId="0" applyFont="1" applyFill="1" applyBorder="1" applyAlignment="1"/>
    <xf numFmtId="0" fontId="0" fillId="5" borderId="15" xfId="0" applyFont="1" applyFill="1" applyBorder="1" applyAlignment="1">
      <alignment horizontal="center" textRotation="90"/>
    </xf>
    <xf numFmtId="0" fontId="0" fillId="5" borderId="16" xfId="0" applyFont="1" applyFill="1" applyBorder="1" applyAlignment="1">
      <alignment horizontal="center" textRotation="90"/>
    </xf>
    <xf numFmtId="0" fontId="10" fillId="5" borderId="16" xfId="0" applyFont="1" applyFill="1" applyBorder="1" applyAlignment="1">
      <alignment horizontal="center" textRotation="90"/>
    </xf>
    <xf numFmtId="0" fontId="10" fillId="0" borderId="15" xfId="0" applyFont="1" applyFill="1" applyBorder="1" applyAlignment="1">
      <alignment horizontal="center" textRotation="90"/>
    </xf>
    <xf numFmtId="0" fontId="19" fillId="0" borderId="5" xfId="0" applyFont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19" fillId="0" borderId="74" xfId="0" applyFont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6" borderId="75" xfId="0" applyFont="1" applyFill="1" applyBorder="1" applyAlignment="1">
      <alignment horizontal="center"/>
    </xf>
    <xf numFmtId="0" fontId="19" fillId="0" borderId="68" xfId="0" applyFont="1" applyFill="1" applyBorder="1" applyAlignment="1">
      <alignment horizontal="center"/>
    </xf>
    <xf numFmtId="0" fontId="19" fillId="8" borderId="36" xfId="0" applyFont="1" applyFill="1" applyBorder="1" applyAlignment="1">
      <alignment horizontal="center" textRotation="90"/>
    </xf>
    <xf numFmtId="0" fontId="0" fillId="5" borderId="16" xfId="0" applyFill="1" applyBorder="1"/>
    <xf numFmtId="0" fontId="19" fillId="8" borderId="6" xfId="0" applyFont="1" applyFill="1" applyBorder="1" applyAlignment="1">
      <alignment horizontal="center"/>
    </xf>
    <xf numFmtId="0" fontId="19" fillId="8" borderId="10" xfId="0" applyFont="1" applyFill="1" applyBorder="1" applyAlignment="1">
      <alignment horizontal="center"/>
    </xf>
    <xf numFmtId="0" fontId="19" fillId="8" borderId="66" xfId="0" applyFont="1" applyFill="1" applyBorder="1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5" fontId="24" fillId="0" borderId="1" xfId="0" applyNumberFormat="1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24" fillId="0" borderId="0" xfId="0" applyFont="1"/>
    <xf numFmtId="0" fontId="24" fillId="0" borderId="0" xfId="0" applyFont="1" applyBorder="1"/>
    <xf numFmtId="0" fontId="24" fillId="0" borderId="0" xfId="0" applyFont="1" applyBorder="1" applyAlignment="1">
      <alignment horizontal="center"/>
    </xf>
    <xf numFmtId="16" fontId="24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16" fontId="24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9" fillId="5" borderId="35" xfId="0" applyFont="1" applyFill="1" applyBorder="1" applyAlignment="1"/>
    <xf numFmtId="0" fontId="19" fillId="5" borderId="36" xfId="0" applyFont="1" applyFill="1" applyBorder="1"/>
    <xf numFmtId="0" fontId="19" fillId="5" borderId="36" xfId="0" applyFont="1" applyFill="1" applyBorder="1" applyAlignment="1"/>
    <xf numFmtId="0" fontId="19" fillId="5" borderId="38" xfId="0" applyFont="1" applyFill="1" applyBorder="1" applyAlignment="1"/>
    <xf numFmtId="0" fontId="19" fillId="5" borderId="36" xfId="0" applyFont="1" applyFill="1" applyBorder="1" applyAlignment="1">
      <alignment horizontal="center" textRotation="90"/>
    </xf>
    <xf numFmtId="0" fontId="0" fillId="5" borderId="17" xfId="0" applyFill="1" applyBorder="1" applyAlignment="1">
      <alignment horizontal="center" textRotation="90"/>
    </xf>
    <xf numFmtId="0" fontId="19" fillId="5" borderId="6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5" borderId="72" xfId="0" applyFill="1" applyBorder="1" applyAlignment="1">
      <alignment horizontal="center"/>
    </xf>
    <xf numFmtId="0" fontId="0" fillId="5" borderId="55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19" fillId="0" borderId="73" xfId="0" applyFont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0" fillId="0" borderId="73" xfId="0" applyFill="1" applyBorder="1" applyAlignment="1">
      <alignment horizontal="center"/>
    </xf>
    <xf numFmtId="0" fontId="0" fillId="0" borderId="69" xfId="0" applyFill="1" applyBorder="1" applyAlignment="1">
      <alignment horizontal="center"/>
    </xf>
    <xf numFmtId="0" fontId="0" fillId="6" borderId="73" xfId="0" applyFill="1" applyBorder="1" applyAlignment="1">
      <alignment horizontal="center"/>
    </xf>
    <xf numFmtId="0" fontId="0" fillId="5" borderId="73" xfId="0" applyFill="1" applyBorder="1" applyAlignment="1">
      <alignment horizontal="center"/>
    </xf>
    <xf numFmtId="0" fontId="0" fillId="5" borderId="69" xfId="0" applyFill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19" fillId="6" borderId="15" xfId="0" applyFont="1" applyFill="1" applyBorder="1" applyAlignment="1">
      <alignment horizontal="center"/>
    </xf>
    <xf numFmtId="0" fontId="19" fillId="5" borderId="15" xfId="0" applyFont="1" applyFill="1" applyBorder="1" applyAlignment="1">
      <alignment horizontal="center"/>
    </xf>
    <xf numFmtId="0" fontId="19" fillId="0" borderId="0" xfId="0" applyFont="1" applyFill="1" applyBorder="1" applyAlignment="1"/>
    <xf numFmtId="0" fontId="19" fillId="10" borderId="36" xfId="0" applyFont="1" applyFill="1" applyBorder="1" applyAlignment="1">
      <alignment horizontal="center" textRotation="90"/>
    </xf>
    <xf numFmtId="0" fontId="10" fillId="0" borderId="0" xfId="0" applyFont="1" applyFill="1" applyBorder="1" applyAlignment="1">
      <alignment horizontal="center" textRotation="90"/>
    </xf>
    <xf numFmtId="0" fontId="19" fillId="0" borderId="7" xfId="0" applyFont="1" applyFill="1" applyBorder="1" applyAlignment="1">
      <alignment horizontal="center"/>
    </xf>
    <xf numFmtId="0" fontId="19" fillId="10" borderId="60" xfId="0" applyFont="1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19" fillId="0" borderId="9" xfId="0" applyFont="1" applyFill="1" applyBorder="1" applyAlignment="1">
      <alignment horizontal="center"/>
    </xf>
    <xf numFmtId="0" fontId="19" fillId="10" borderId="11" xfId="0" applyFont="1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8" borderId="73" xfId="0" applyFill="1" applyBorder="1" applyAlignment="1">
      <alignment horizontal="center"/>
    </xf>
    <xf numFmtId="0" fontId="0" fillId="11" borderId="14" xfId="0" applyFill="1" applyBorder="1" applyAlignment="1">
      <alignment horizontal="center"/>
    </xf>
    <xf numFmtId="0" fontId="19" fillId="10" borderId="50" xfId="0" applyFont="1" applyFill="1" applyBorder="1" applyAlignment="1">
      <alignment horizontal="center"/>
    </xf>
    <xf numFmtId="0" fontId="19" fillId="6" borderId="69" xfId="0" applyFont="1" applyFill="1" applyBorder="1" applyAlignment="1">
      <alignment horizontal="center"/>
    </xf>
    <xf numFmtId="0" fontId="19" fillId="0" borderId="71" xfId="0" applyFont="1" applyFill="1" applyBorder="1" applyAlignment="1">
      <alignment horizontal="center"/>
    </xf>
    <xf numFmtId="0" fontId="19" fillId="0" borderId="76" xfId="0" applyFont="1" applyBorder="1" applyAlignment="1">
      <alignment horizontal="center"/>
    </xf>
    <xf numFmtId="0" fontId="19" fillId="0" borderId="66" xfId="0" applyFont="1" applyFill="1" applyBorder="1" applyAlignment="1">
      <alignment horizontal="center"/>
    </xf>
    <xf numFmtId="0" fontId="19" fillId="10" borderId="16" xfId="0" applyFont="1" applyFill="1" applyBorder="1" applyAlignment="1">
      <alignment horizontal="center"/>
    </xf>
    <xf numFmtId="0" fontId="24" fillId="0" borderId="0" xfId="0" applyFont="1" applyBorder="1" applyAlignment="1">
      <alignment horizontal="center" vertical="center" wrapText="1"/>
    </xf>
    <xf numFmtId="0" fontId="0" fillId="0" borderId="26" xfId="0" applyFill="1" applyBorder="1" applyAlignment="1">
      <alignment horizontal="center"/>
    </xf>
    <xf numFmtId="0" fontId="19" fillId="5" borderId="10" xfId="0" applyFont="1" applyFill="1" applyBorder="1" applyAlignment="1">
      <alignment horizontal="center"/>
    </xf>
    <xf numFmtId="0" fontId="19" fillId="5" borderId="66" xfId="0" applyFont="1" applyFill="1" applyBorder="1" applyAlignment="1">
      <alignment horizontal="center"/>
    </xf>
    <xf numFmtId="0" fontId="19" fillId="10" borderId="6" xfId="0" applyFont="1" applyFill="1" applyBorder="1" applyAlignment="1">
      <alignment horizontal="center"/>
    </xf>
    <xf numFmtId="0" fontId="19" fillId="10" borderId="1" xfId="0" applyFont="1" applyFill="1" applyBorder="1" applyAlignment="1">
      <alignment horizontal="center"/>
    </xf>
    <xf numFmtId="0" fontId="19" fillId="10" borderId="14" xfId="0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left"/>
    </xf>
    <xf numFmtId="0" fontId="4" fillId="7" borderId="1" xfId="0" applyFont="1" applyFill="1" applyBorder="1" applyAlignment="1">
      <alignment horizontal="center" wrapText="1"/>
    </xf>
    <xf numFmtId="0" fontId="0" fillId="7" borderId="1" xfId="0" applyFont="1" applyFill="1" applyBorder="1" applyAlignment="1">
      <alignment horizontal="left"/>
    </xf>
    <xf numFmtId="0" fontId="0" fillId="7" borderId="1" xfId="0" applyFont="1" applyFill="1" applyBorder="1"/>
    <xf numFmtId="0" fontId="0" fillId="0" borderId="1" xfId="0" applyFont="1" applyBorder="1" applyAlignment="1">
      <alignment wrapText="1"/>
    </xf>
    <xf numFmtId="0" fontId="10" fillId="0" borderId="15" xfId="0" applyFont="1" applyBorder="1" applyAlignment="1">
      <alignment horizontal="center" textRotation="90"/>
    </xf>
    <xf numFmtId="0" fontId="10" fillId="0" borderId="16" xfId="0" applyFont="1" applyBorder="1" applyAlignment="1">
      <alignment horizontal="center" textRotation="90"/>
    </xf>
    <xf numFmtId="0" fontId="10" fillId="0" borderId="17" xfId="0" applyFont="1" applyBorder="1" applyAlignment="1">
      <alignment horizontal="center" textRotation="90"/>
    </xf>
    <xf numFmtId="0" fontId="10" fillId="6" borderId="34" xfId="0" applyFont="1" applyFill="1" applyBorder="1" applyAlignment="1">
      <alignment horizontal="center" textRotation="90"/>
    </xf>
    <xf numFmtId="0" fontId="0" fillId="5" borderId="34" xfId="0" applyFont="1" applyFill="1" applyBorder="1" applyAlignment="1">
      <alignment horizontal="center" textRotation="90"/>
    </xf>
    <xf numFmtId="0" fontId="0" fillId="6" borderId="60" xfId="0" applyFill="1" applyBorder="1" applyAlignment="1">
      <alignment horizontal="center"/>
    </xf>
    <xf numFmtId="0" fontId="25" fillId="6" borderId="6" xfId="0" applyFont="1" applyFill="1" applyBorder="1" applyAlignment="1">
      <alignment horizontal="center"/>
    </xf>
    <xf numFmtId="0" fontId="25" fillId="5" borderId="28" xfId="0" applyFont="1" applyFill="1" applyBorder="1" applyAlignment="1">
      <alignment horizontal="center"/>
    </xf>
    <xf numFmtId="0" fontId="25" fillId="6" borderId="1" xfId="0" applyFont="1" applyFill="1" applyBorder="1" applyAlignment="1">
      <alignment horizontal="center"/>
    </xf>
    <xf numFmtId="0" fontId="0" fillId="0" borderId="39" xfId="0" applyFont="1" applyFill="1" applyBorder="1"/>
    <xf numFmtId="0" fontId="0" fillId="6" borderId="50" xfId="0" applyFill="1" applyBorder="1" applyAlignment="1">
      <alignment horizontal="center"/>
    </xf>
    <xf numFmtId="0" fontId="25" fillId="6" borderId="14" xfId="0" applyFont="1" applyFill="1" applyBorder="1" applyAlignment="1">
      <alignment horizontal="center"/>
    </xf>
    <xf numFmtId="0" fontId="0" fillId="0" borderId="71" xfId="0" applyFill="1" applyBorder="1" applyAlignment="1">
      <alignment horizontal="center"/>
    </xf>
    <xf numFmtId="0" fontId="0" fillId="6" borderId="70" xfId="0" applyFill="1" applyBorder="1" applyAlignment="1">
      <alignment horizontal="center"/>
    </xf>
    <xf numFmtId="0" fontId="25" fillId="6" borderId="10" xfId="0" applyFont="1" applyFill="1" applyBorder="1" applyAlignment="1">
      <alignment horizontal="center"/>
    </xf>
    <xf numFmtId="0" fontId="19" fillId="0" borderId="76" xfId="0" applyFont="1" applyFill="1" applyBorder="1" applyAlignment="1">
      <alignment horizontal="center"/>
    </xf>
    <xf numFmtId="0" fontId="19" fillId="0" borderId="75" xfId="0" applyFont="1" applyFill="1" applyBorder="1" applyAlignment="1">
      <alignment horizontal="center"/>
    </xf>
    <xf numFmtId="0" fontId="19" fillId="6" borderId="65" xfId="0" applyFont="1" applyFill="1" applyBorder="1" applyAlignment="1">
      <alignment horizontal="center"/>
    </xf>
    <xf numFmtId="0" fontId="10" fillId="0" borderId="68" xfId="0" applyFont="1" applyBorder="1" applyAlignment="1">
      <alignment horizontal="center" textRotation="90"/>
    </xf>
    <xf numFmtId="0" fontId="10" fillId="6" borderId="15" xfId="0" applyFont="1" applyFill="1" applyBorder="1" applyAlignment="1">
      <alignment horizontal="center" textRotation="90"/>
    </xf>
    <xf numFmtId="0" fontId="0" fillId="0" borderId="0" xfId="0" applyFont="1" applyAlignment="1">
      <alignment horizontal="left"/>
    </xf>
    <xf numFmtId="0" fontId="25" fillId="6" borderId="9" xfId="0" applyFont="1" applyFill="1" applyBorder="1" applyAlignment="1">
      <alignment horizontal="center"/>
    </xf>
    <xf numFmtId="0" fontId="19" fillId="10" borderId="10" xfId="0" applyFont="1" applyFill="1" applyBorder="1" applyAlignment="1">
      <alignment horizontal="center"/>
    </xf>
    <xf numFmtId="0" fontId="19" fillId="6" borderId="34" xfId="0" applyFont="1" applyFill="1" applyBorder="1" applyAlignment="1">
      <alignment horizontal="center"/>
    </xf>
    <xf numFmtId="0" fontId="0" fillId="0" borderId="0" xfId="0" applyFill="1"/>
    <xf numFmtId="0" fontId="10" fillId="0" borderId="35" xfId="0" applyFont="1" applyFill="1" applyBorder="1" applyAlignment="1">
      <alignment horizontal="center" textRotation="90"/>
    </xf>
    <xf numFmtId="0" fontId="10" fillId="6" borderId="37" xfId="0" applyFont="1" applyFill="1" applyBorder="1" applyAlignment="1">
      <alignment horizontal="center" textRotation="90"/>
    </xf>
    <xf numFmtId="0" fontId="10" fillId="6" borderId="35" xfId="0" applyFont="1" applyFill="1" applyBorder="1" applyAlignment="1">
      <alignment horizontal="center" textRotation="90"/>
    </xf>
    <xf numFmtId="0" fontId="10" fillId="0" borderId="36" xfId="0" applyFont="1" applyBorder="1" applyAlignment="1">
      <alignment horizontal="center" textRotation="90"/>
    </xf>
    <xf numFmtId="0" fontId="10" fillId="0" borderId="38" xfId="0" applyFont="1" applyBorder="1" applyAlignment="1">
      <alignment horizontal="center" textRotation="90"/>
    </xf>
    <xf numFmtId="0" fontId="19" fillId="6" borderId="6" xfId="0" applyFont="1" applyFill="1" applyBorder="1" applyAlignment="1">
      <alignment horizontal="center"/>
    </xf>
    <xf numFmtId="0" fontId="25" fillId="0" borderId="14" xfId="0" applyFont="1" applyFill="1" applyBorder="1" applyAlignment="1">
      <alignment horizontal="center"/>
    </xf>
    <xf numFmtId="0" fontId="25" fillId="0" borderId="69" xfId="0" applyFont="1" applyFill="1" applyBorder="1" applyAlignment="1">
      <alignment horizontal="center"/>
    </xf>
    <xf numFmtId="0" fontId="0" fillId="0" borderId="43" xfId="0" applyFont="1" applyFill="1" applyBorder="1"/>
    <xf numFmtId="15" fontId="24" fillId="0" borderId="1" xfId="0" applyNumberFormat="1" applyFont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textRotation="90"/>
    </xf>
    <xf numFmtId="0" fontId="0" fillId="0" borderId="1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7" fillId="5" borderId="1" xfId="0" applyFont="1" applyFill="1" applyBorder="1" applyAlignment="1">
      <alignment horizontal="center"/>
    </xf>
    <xf numFmtId="0" fontId="25" fillId="5" borderId="1" xfId="0" applyFont="1" applyFill="1" applyBorder="1" applyAlignment="1">
      <alignment horizontal="center"/>
    </xf>
    <xf numFmtId="0" fontId="0" fillId="0" borderId="1" xfId="0" applyFont="1" applyFill="1" applyBorder="1"/>
    <xf numFmtId="0" fontId="19" fillId="10" borderId="1" xfId="0" applyFont="1" applyFill="1" applyBorder="1" applyAlignment="1">
      <alignment horizontal="center" textRotation="90"/>
    </xf>
    <xf numFmtId="0" fontId="0" fillId="0" borderId="0" xfId="0" applyFont="1" applyFill="1" applyBorder="1" applyAlignment="1">
      <alignment horizontal="center" textRotation="90"/>
    </xf>
    <xf numFmtId="0" fontId="27" fillId="0" borderId="1" xfId="0" applyFont="1" applyFill="1" applyBorder="1" applyAlignment="1">
      <alignment horizontal="center"/>
    </xf>
    <xf numFmtId="0" fontId="27" fillId="6" borderId="1" xfId="0" applyFont="1" applyFill="1" applyBorder="1" applyAlignment="1">
      <alignment horizontal="center"/>
    </xf>
    <xf numFmtId="0" fontId="0" fillId="0" borderId="77" xfId="0" applyBorder="1" applyAlignment="1">
      <alignment horizontal="center"/>
    </xf>
    <xf numFmtId="0" fontId="0" fillId="0" borderId="78" xfId="0" applyBorder="1" applyAlignment="1">
      <alignment horizontal="center"/>
    </xf>
    <xf numFmtId="0" fontId="3" fillId="0" borderId="78" xfId="0" applyFont="1" applyBorder="1" applyAlignment="1">
      <alignment horizontal="center"/>
    </xf>
    <xf numFmtId="0" fontId="3" fillId="0" borderId="77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12" borderId="11" xfId="0" applyFont="1" applyFill="1" applyBorder="1" applyAlignment="1">
      <alignment horizontal="center"/>
    </xf>
    <xf numFmtId="0" fontId="0" fillId="13" borderId="11" xfId="0" applyFont="1" applyFill="1" applyBorder="1" applyAlignment="1">
      <alignment horizontal="center"/>
    </xf>
    <xf numFmtId="0" fontId="0" fillId="12" borderId="77" xfId="0" applyFont="1" applyFill="1" applyBorder="1" applyAlignment="1">
      <alignment horizontal="center"/>
    </xf>
    <xf numFmtId="0" fontId="0" fillId="12" borderId="78" xfId="0" applyFont="1" applyFill="1" applyBorder="1" applyAlignment="1">
      <alignment horizontal="center"/>
    </xf>
    <xf numFmtId="0" fontId="0" fillId="0" borderId="77" xfId="0" applyFont="1" applyBorder="1" applyAlignment="1">
      <alignment horizontal="center"/>
    </xf>
    <xf numFmtId="0" fontId="0" fillId="0" borderId="78" xfId="0" applyFont="1" applyBorder="1" applyAlignment="1">
      <alignment horizontal="center"/>
    </xf>
    <xf numFmtId="0" fontId="3" fillId="12" borderId="77" xfId="0" applyFont="1" applyFill="1" applyBorder="1" applyAlignment="1">
      <alignment horizontal="center"/>
    </xf>
    <xf numFmtId="0" fontId="3" fillId="12" borderId="78" xfId="0" applyFont="1" applyFill="1" applyBorder="1" applyAlignment="1">
      <alignment horizontal="center"/>
    </xf>
    <xf numFmtId="0" fontId="0" fillId="13" borderId="77" xfId="0" applyFont="1" applyFill="1" applyBorder="1" applyAlignment="1">
      <alignment horizontal="center"/>
    </xf>
    <xf numFmtId="0" fontId="0" fillId="13" borderId="78" xfId="0" applyFont="1" applyFill="1" applyBorder="1" applyAlignment="1">
      <alignment horizontal="center"/>
    </xf>
    <xf numFmtId="0" fontId="4" fillId="0" borderId="78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12" borderId="12" xfId="0" applyFont="1" applyFill="1" applyBorder="1" applyAlignment="1">
      <alignment horizontal="center"/>
    </xf>
    <xf numFmtId="0" fontId="0" fillId="13" borderId="12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3" fillId="12" borderId="12" xfId="0" applyFont="1" applyFill="1" applyBorder="1" applyAlignment="1">
      <alignment horizontal="center"/>
    </xf>
    <xf numFmtId="0" fontId="0" fillId="0" borderId="79" xfId="0" applyBorder="1" applyAlignment="1">
      <alignment horizontal="center"/>
    </xf>
    <xf numFmtId="0" fontId="3" fillId="0" borderId="79" xfId="0" applyFont="1" applyBorder="1" applyAlignment="1">
      <alignment horizontal="center"/>
    </xf>
    <xf numFmtId="0" fontId="0" fillId="0" borderId="80" xfId="0" applyBorder="1" applyAlignment="1">
      <alignment horizontal="center"/>
    </xf>
    <xf numFmtId="0" fontId="0" fillId="0" borderId="8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12" borderId="81" xfId="0" applyFont="1" applyFill="1" applyBorder="1" applyAlignment="1">
      <alignment horizontal="center"/>
    </xf>
    <xf numFmtId="0" fontId="0" fillId="12" borderId="82" xfId="0" applyFont="1" applyFill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83" xfId="0" applyBorder="1" applyAlignment="1">
      <alignment horizontal="center"/>
    </xf>
    <xf numFmtId="0" fontId="1" fillId="2" borderId="84" xfId="0" applyFont="1" applyFill="1" applyBorder="1" applyAlignment="1">
      <alignment horizontal="center"/>
    </xf>
    <xf numFmtId="0" fontId="1" fillId="2" borderId="85" xfId="0" applyFont="1" applyFill="1" applyBorder="1" applyAlignment="1">
      <alignment horizontal="center"/>
    </xf>
    <xf numFmtId="0" fontId="1" fillId="2" borderId="86" xfId="0" applyFont="1" applyFill="1" applyBorder="1" applyAlignment="1">
      <alignment horizontal="center"/>
    </xf>
    <xf numFmtId="0" fontId="1" fillId="2" borderId="87" xfId="0" applyFont="1" applyFill="1" applyBorder="1" applyAlignment="1">
      <alignment horizontal="center"/>
    </xf>
    <xf numFmtId="0" fontId="1" fillId="2" borderId="88" xfId="0" applyFont="1" applyFill="1" applyBorder="1" applyAlignment="1">
      <alignment horizontal="center"/>
    </xf>
    <xf numFmtId="0" fontId="1" fillId="2" borderId="89" xfId="0" applyFont="1" applyFill="1" applyBorder="1" applyAlignment="1">
      <alignment horizontal="center"/>
    </xf>
    <xf numFmtId="0" fontId="1" fillId="2" borderId="90" xfId="0" applyFont="1" applyFill="1" applyBorder="1" applyAlignment="1">
      <alignment horizontal="center"/>
    </xf>
    <xf numFmtId="0" fontId="28" fillId="14" borderId="91" xfId="0" applyFont="1" applyFill="1" applyBorder="1" applyAlignment="1">
      <alignment horizontal="center"/>
    </xf>
    <xf numFmtId="0" fontId="28" fillId="14" borderId="92" xfId="0" applyFont="1" applyFill="1" applyBorder="1" applyAlignment="1">
      <alignment horizontal="center"/>
    </xf>
    <xf numFmtId="0" fontId="28" fillId="14" borderId="93" xfId="0" applyFont="1" applyFill="1" applyBorder="1" applyAlignment="1">
      <alignment horizontal="center"/>
    </xf>
    <xf numFmtId="14" fontId="0" fillId="0" borderId="94" xfId="0" applyNumberFormat="1" applyBorder="1" applyAlignment="1">
      <alignment horizontal="center"/>
    </xf>
    <xf numFmtId="0" fontId="0" fillId="0" borderId="95" xfId="0" applyBorder="1" applyAlignment="1">
      <alignment horizontal="center"/>
    </xf>
    <xf numFmtId="0" fontId="0" fillId="0" borderId="94" xfId="0" applyBorder="1"/>
    <xf numFmtId="0" fontId="0" fillId="0" borderId="96" xfId="0" applyBorder="1"/>
    <xf numFmtId="0" fontId="0" fillId="0" borderId="97" xfId="0" applyBorder="1"/>
    <xf numFmtId="49" fontId="0" fillId="0" borderId="98" xfId="0" applyNumberFormat="1" applyBorder="1" applyAlignment="1">
      <alignment horizontal="center"/>
    </xf>
    <xf numFmtId="0" fontId="0" fillId="15" borderId="94" xfId="0" applyFill="1" applyBorder="1" applyAlignment="1">
      <alignment horizontal="center"/>
    </xf>
    <xf numFmtId="0" fontId="0" fillId="15" borderId="98" xfId="0" applyFill="1" applyBorder="1" applyAlignment="1">
      <alignment horizontal="center"/>
    </xf>
    <xf numFmtId="49" fontId="0" fillId="15" borderId="98" xfId="0" applyNumberFormat="1" applyFill="1" applyBorder="1" applyAlignment="1">
      <alignment horizontal="center"/>
    </xf>
    <xf numFmtId="0" fontId="0" fillId="15" borderId="96" xfId="0" applyFill="1" applyBorder="1" applyAlignment="1">
      <alignment horizontal="center"/>
    </xf>
    <xf numFmtId="14" fontId="0" fillId="0" borderId="99" xfId="0" applyNumberFormat="1" applyBorder="1" applyAlignment="1">
      <alignment horizontal="center"/>
    </xf>
    <xf numFmtId="0" fontId="0" fillId="0" borderId="100" xfId="0" applyBorder="1" applyAlignment="1">
      <alignment horizontal="center"/>
    </xf>
    <xf numFmtId="0" fontId="0" fillId="16" borderId="99" xfId="0" applyFill="1" applyBorder="1"/>
    <xf numFmtId="0" fontId="0" fillId="16" borderId="101" xfId="0" applyFill="1" applyBorder="1"/>
    <xf numFmtId="0" fontId="0" fillId="16" borderId="102" xfId="0" applyFill="1" applyBorder="1"/>
    <xf numFmtId="49" fontId="0" fillId="16" borderId="103" xfId="0" applyNumberFormat="1" applyFill="1" applyBorder="1" applyAlignment="1">
      <alignment horizontal="center"/>
    </xf>
    <xf numFmtId="0" fontId="0" fillId="16" borderId="99" xfId="0" applyFill="1" applyBorder="1" applyAlignment="1">
      <alignment horizontal="center"/>
    </xf>
    <xf numFmtId="0" fontId="0" fillId="16" borderId="103" xfId="0" applyFill="1" applyBorder="1"/>
    <xf numFmtId="0" fontId="0" fillId="15" borderId="99" xfId="0" applyFill="1" applyBorder="1" applyAlignment="1">
      <alignment horizontal="center"/>
    </xf>
    <xf numFmtId="0" fontId="0" fillId="15" borderId="103" xfId="0" applyFill="1" applyBorder="1"/>
    <xf numFmtId="49" fontId="0" fillId="15" borderId="103" xfId="0" applyNumberFormat="1" applyFill="1" applyBorder="1" applyAlignment="1">
      <alignment horizontal="center"/>
    </xf>
    <xf numFmtId="0" fontId="0" fillId="15" borderId="101" xfId="0" applyFill="1" applyBorder="1"/>
    <xf numFmtId="0" fontId="0" fillId="0" borderId="99" xfId="0" applyBorder="1"/>
    <xf numFmtId="0" fontId="0" fillId="0" borderId="101" xfId="0" applyBorder="1"/>
    <xf numFmtId="0" fontId="0" fillId="0" borderId="102" xfId="0" applyBorder="1"/>
    <xf numFmtId="49" fontId="0" fillId="0" borderId="103" xfId="0" applyNumberFormat="1" applyBorder="1" applyAlignment="1">
      <alignment horizontal="center"/>
    </xf>
    <xf numFmtId="0" fontId="0" fillId="15" borderId="103" xfId="0" applyFill="1" applyBorder="1" applyAlignment="1">
      <alignment horizontal="center"/>
    </xf>
    <xf numFmtId="0" fontId="0" fillId="15" borderId="101" xfId="0" applyFill="1" applyBorder="1" applyAlignment="1">
      <alignment horizontal="center"/>
    </xf>
    <xf numFmtId="14" fontId="0" fillId="0" borderId="104" xfId="0" applyNumberFormat="1" applyBorder="1" applyAlignment="1">
      <alignment horizontal="center"/>
    </xf>
    <xf numFmtId="0" fontId="0" fillId="0" borderId="105" xfId="0" applyBorder="1" applyAlignment="1">
      <alignment horizontal="center"/>
    </xf>
    <xf numFmtId="0" fontId="0" fillId="16" borderId="104" xfId="0" applyFill="1" applyBorder="1"/>
    <xf numFmtId="49" fontId="0" fillId="16" borderId="106" xfId="0" applyNumberFormat="1" applyFill="1" applyBorder="1" applyAlignment="1">
      <alignment horizontal="center"/>
    </xf>
    <xf numFmtId="0" fontId="0" fillId="16" borderId="107" xfId="0" applyFill="1" applyBorder="1"/>
    <xf numFmtId="0" fontId="0" fillId="16" borderId="108" xfId="0" applyFill="1" applyBorder="1"/>
    <xf numFmtId="0" fontId="0" fillId="15" borderId="95" xfId="0" applyFill="1" applyBorder="1" applyAlignment="1">
      <alignment horizontal="center"/>
    </xf>
    <xf numFmtId="0" fontId="0" fillId="16" borderId="102" xfId="0" applyFill="1" applyBorder="1" applyAlignment="1">
      <alignment horizontal="center"/>
    </xf>
    <xf numFmtId="0" fontId="0" fillId="15" borderId="100" xfId="0" applyFill="1" applyBorder="1" applyAlignment="1">
      <alignment horizontal="center"/>
    </xf>
    <xf numFmtId="0" fontId="0" fillId="15" borderId="108" xfId="0" applyFill="1" applyBorder="1" applyAlignment="1">
      <alignment horizontal="center"/>
    </xf>
    <xf numFmtId="0" fontId="0" fillId="15" borderId="106" xfId="0" applyFill="1" applyBorder="1"/>
    <xf numFmtId="49" fontId="0" fillId="15" borderId="106" xfId="0" applyNumberFormat="1" applyFill="1" applyBorder="1" applyAlignment="1">
      <alignment horizontal="center"/>
    </xf>
    <xf numFmtId="0" fontId="0" fillId="15" borderId="107" xfId="0" applyFill="1" applyBorder="1"/>
    <xf numFmtId="0" fontId="0" fillId="16" borderId="100" xfId="0" applyFill="1" applyBorder="1"/>
    <xf numFmtId="0" fontId="0" fillId="0" borderId="100" xfId="0" applyBorder="1"/>
    <xf numFmtId="0" fontId="0" fillId="16" borderId="109" xfId="0" applyFill="1" applyBorder="1" applyAlignment="1">
      <alignment horizontal="center"/>
    </xf>
    <xf numFmtId="0" fontId="0" fillId="16" borderId="110" xfId="0" applyFill="1" applyBorder="1"/>
    <xf numFmtId="49" fontId="0" fillId="16" borderId="110" xfId="0" applyNumberFormat="1" applyFill="1" applyBorder="1" applyAlignment="1">
      <alignment horizontal="center"/>
    </xf>
    <xf numFmtId="0" fontId="0" fillId="16" borderId="111" xfId="0" applyFill="1" applyBorder="1"/>
    <xf numFmtId="49" fontId="10" fillId="16" borderId="103" xfId="0" applyNumberFormat="1" applyFont="1" applyFill="1" applyBorder="1" applyAlignment="1">
      <alignment horizontal="center"/>
    </xf>
    <xf numFmtId="14" fontId="0" fillId="0" borderId="112" xfId="0" applyNumberFormat="1" applyBorder="1" applyAlignment="1">
      <alignment horizontal="center"/>
    </xf>
    <xf numFmtId="0" fontId="0" fillId="0" borderId="113" xfId="0" applyBorder="1" applyAlignment="1">
      <alignment horizontal="center"/>
    </xf>
    <xf numFmtId="0" fontId="0" fillId="0" borderId="112" xfId="0" applyBorder="1"/>
    <xf numFmtId="49" fontId="0" fillId="0" borderId="114" xfId="0" applyNumberFormat="1" applyBorder="1" applyAlignment="1">
      <alignment horizontal="center"/>
    </xf>
    <xf numFmtId="0" fontId="0" fillId="0" borderId="115" xfId="0" applyBorder="1"/>
    <xf numFmtId="49" fontId="0" fillId="15" borderId="114" xfId="0" applyNumberFormat="1" applyFill="1" applyBorder="1" applyAlignment="1">
      <alignment horizontal="center"/>
    </xf>
    <xf numFmtId="0" fontId="0" fillId="15" borderId="113" xfId="0" applyFill="1" applyBorder="1"/>
    <xf numFmtId="0" fontId="0" fillId="15" borderId="112" xfId="0" applyFill="1" applyBorder="1" applyAlignment="1">
      <alignment horizontal="center"/>
    </xf>
    <xf numFmtId="0" fontId="0" fillId="15" borderId="114" xfId="0" applyFill="1" applyBorder="1" applyAlignment="1">
      <alignment horizontal="center"/>
    </xf>
    <xf numFmtId="0" fontId="0" fillId="15" borderId="115" xfId="0" applyFill="1" applyBorder="1" applyAlignment="1">
      <alignment horizontal="center"/>
    </xf>
    <xf numFmtId="0" fontId="28" fillId="16" borderId="103" xfId="0" applyFont="1" applyFill="1" applyBorder="1" applyAlignment="1">
      <alignment horizontal="center"/>
    </xf>
    <xf numFmtId="14" fontId="0" fillId="0" borderId="103" xfId="0" applyNumberFormat="1" applyBorder="1" applyAlignment="1">
      <alignment horizontal="center"/>
    </xf>
    <xf numFmtId="0" fontId="0" fillId="0" borderId="103" xfId="0" applyBorder="1" applyAlignment="1">
      <alignment horizontal="center"/>
    </xf>
    <xf numFmtId="0" fontId="0" fillId="0" borderId="103" xfId="0" applyBorder="1"/>
    <xf numFmtId="49" fontId="0" fillId="0" borderId="103" xfId="0" applyNumberFormat="1" applyFill="1" applyBorder="1" applyAlignment="1">
      <alignment horizontal="center"/>
    </xf>
    <xf numFmtId="0" fontId="0" fillId="0" borderId="103" xfId="0" applyFill="1" applyBorder="1"/>
    <xf numFmtId="14" fontId="0" fillId="0" borderId="0" xfId="0" applyNumberFormat="1" applyFill="1" applyBorder="1" applyAlignment="1">
      <alignment horizontal="center"/>
    </xf>
    <xf numFmtId="0" fontId="0" fillId="20" borderId="103" xfId="0" applyFill="1" applyBorder="1" applyAlignment="1">
      <alignment horizontal="center"/>
    </xf>
    <xf numFmtId="0" fontId="0" fillId="0" borderId="103" xfId="0" applyBorder="1" applyAlignment="1">
      <alignment horizontal="left"/>
    </xf>
    <xf numFmtId="49" fontId="0" fillId="21" borderId="103" xfId="0" applyNumberFormat="1" applyFill="1" applyBorder="1" applyAlignment="1">
      <alignment horizontal="center"/>
    </xf>
    <xf numFmtId="49" fontId="0" fillId="0" borderId="98" xfId="0" applyNumberFormat="1" applyFill="1" applyBorder="1" applyAlignment="1">
      <alignment horizontal="center"/>
    </xf>
    <xf numFmtId="49" fontId="6" fillId="22" borderId="103" xfId="0" applyNumberFormat="1" applyFont="1" applyFill="1" applyBorder="1" applyAlignment="1">
      <alignment horizontal="center"/>
    </xf>
    <xf numFmtId="49" fontId="6" fillId="22" borderId="106" xfId="0" applyNumberFormat="1" applyFont="1" applyFill="1" applyBorder="1" applyAlignment="1">
      <alignment horizontal="center"/>
    </xf>
    <xf numFmtId="49" fontId="10" fillId="22" borderId="103" xfId="0" applyNumberFormat="1" applyFont="1" applyFill="1" applyBorder="1" applyAlignment="1">
      <alignment horizontal="center"/>
    </xf>
    <xf numFmtId="0" fontId="0" fillId="21" borderId="103" xfId="0" applyFill="1" applyBorder="1" applyAlignment="1">
      <alignment horizontal="center"/>
    </xf>
    <xf numFmtId="49" fontId="10" fillId="21" borderId="103" xfId="0" applyNumberFormat="1" applyFont="1" applyFill="1" applyBorder="1" applyAlignment="1">
      <alignment horizontal="center"/>
    </xf>
    <xf numFmtId="0" fontId="0" fillId="18" borderId="103" xfId="0" applyFill="1" applyBorder="1" applyAlignment="1">
      <alignment horizontal="center" textRotation="90"/>
    </xf>
    <xf numFmtId="0" fontId="0" fillId="17" borderId="103" xfId="0" applyFill="1" applyBorder="1" applyAlignment="1">
      <alignment horizontal="center" textRotation="90"/>
    </xf>
    <xf numFmtId="0" fontId="0" fillId="0" borderId="103" xfId="0" applyBorder="1" applyAlignment="1">
      <alignment horizontal="center" textRotation="90"/>
    </xf>
    <xf numFmtId="0" fontId="0" fillId="18" borderId="103" xfId="0" applyFill="1" applyBorder="1" applyAlignment="1">
      <alignment horizontal="center"/>
    </xf>
    <xf numFmtId="0" fontId="0" fillId="18" borderId="110" xfId="0" applyFill="1" applyBorder="1" applyAlignment="1">
      <alignment horizontal="center"/>
    </xf>
    <xf numFmtId="0" fontId="0" fillId="0" borderId="116" xfId="0" applyBorder="1" applyAlignment="1">
      <alignment horizontal="center"/>
    </xf>
    <xf numFmtId="0" fontId="0" fillId="17" borderId="116" xfId="0" applyFill="1" applyBorder="1" applyAlignment="1">
      <alignment horizontal="center"/>
    </xf>
    <xf numFmtId="0" fontId="0" fillId="19" borderId="117" xfId="0" applyFill="1" applyBorder="1"/>
    <xf numFmtId="0" fontId="0" fillId="19" borderId="0" xfId="0" applyFill="1" applyBorder="1"/>
    <xf numFmtId="0" fontId="0" fillId="0" borderId="99" xfId="0" applyBorder="1" applyAlignment="1">
      <alignment horizontal="center" vertical="center"/>
    </xf>
    <xf numFmtId="0" fontId="0" fillId="17" borderId="101" xfId="0" applyFill="1" applyBorder="1" applyAlignment="1">
      <alignment horizontal="center" textRotation="90"/>
    </xf>
    <xf numFmtId="0" fontId="0" fillId="17" borderId="101" xfId="0" applyFill="1" applyBorder="1" applyAlignment="1">
      <alignment horizontal="center"/>
    </xf>
    <xf numFmtId="0" fontId="0" fillId="0" borderId="99" xfId="0" applyFill="1" applyBorder="1"/>
    <xf numFmtId="0" fontId="0" fillId="0" borderId="118" xfId="0" applyBorder="1"/>
    <xf numFmtId="0" fontId="0" fillId="0" borderId="117" xfId="0" applyBorder="1"/>
    <xf numFmtId="0" fontId="0" fillId="17" borderId="119" xfId="0" applyFill="1" applyBorder="1" applyAlignment="1">
      <alignment horizontal="center"/>
    </xf>
    <xf numFmtId="0" fontId="0" fillId="23" borderId="112" xfId="0" applyFill="1" applyBorder="1"/>
    <xf numFmtId="0" fontId="0" fillId="23" borderId="114" xfId="0" applyFill="1" applyBorder="1" applyAlignment="1">
      <alignment horizontal="center"/>
    </xf>
    <xf numFmtId="0" fontId="0" fillId="17" borderId="114" xfId="0" applyFill="1" applyBorder="1" applyAlignment="1">
      <alignment horizontal="center"/>
    </xf>
    <xf numFmtId="0" fontId="0" fillId="16" borderId="114" xfId="0" applyFill="1" applyBorder="1" applyAlignment="1">
      <alignment horizontal="center"/>
    </xf>
    <xf numFmtId="0" fontId="0" fillId="16" borderId="115" xfId="0" applyFill="1" applyBorder="1" applyAlignment="1">
      <alignment horizontal="center"/>
    </xf>
    <xf numFmtId="0" fontId="0" fillId="0" borderId="101" xfId="0" applyBorder="1" applyAlignment="1">
      <alignment horizontal="center" textRotation="90"/>
    </xf>
    <xf numFmtId="0" fontId="0" fillId="0" borderId="101" xfId="0" applyBorder="1" applyAlignment="1">
      <alignment horizontal="center"/>
    </xf>
    <xf numFmtId="0" fontId="10" fillId="0" borderId="99" xfId="0" applyFont="1" applyBorder="1"/>
    <xf numFmtId="0" fontId="0" fillId="16" borderId="112" xfId="0" applyFill="1" applyBorder="1"/>
    <xf numFmtId="0" fontId="0" fillId="19" borderId="109" xfId="0" applyFill="1" applyBorder="1"/>
    <xf numFmtId="0" fontId="0" fillId="19" borderId="110" xfId="0" applyFill="1" applyBorder="1"/>
    <xf numFmtId="0" fontId="33" fillId="0" borderId="78" xfId="0" applyFont="1" applyBorder="1" applyAlignment="1">
      <alignment horizontal="center"/>
    </xf>
    <xf numFmtId="0" fontId="33" fillId="0" borderId="12" xfId="0" applyFont="1" applyBorder="1" applyAlignment="1">
      <alignment horizontal="center"/>
    </xf>
    <xf numFmtId="0" fontId="0" fillId="0" borderId="120" xfId="0" applyBorder="1" applyAlignment="1">
      <alignment horizontal="center" vertical="center"/>
    </xf>
    <xf numFmtId="0" fontId="0" fillId="0" borderId="121" xfId="0" applyBorder="1" applyAlignment="1">
      <alignment horizontal="center" vertical="center"/>
    </xf>
    <xf numFmtId="0" fontId="0" fillId="0" borderId="122" xfId="0" applyBorder="1" applyAlignment="1">
      <alignment horizontal="center" vertical="center"/>
    </xf>
    <xf numFmtId="0" fontId="0" fillId="0" borderId="123" xfId="0" applyBorder="1" applyAlignment="1">
      <alignment horizontal="center" vertical="center"/>
    </xf>
    <xf numFmtId="0" fontId="0" fillId="0" borderId="124" xfId="0" applyBorder="1" applyAlignment="1">
      <alignment horizontal="center" vertical="center"/>
    </xf>
    <xf numFmtId="0" fontId="0" fillId="0" borderId="125" xfId="0" applyBorder="1" applyAlignment="1">
      <alignment horizontal="center" vertical="center"/>
    </xf>
    <xf numFmtId="0" fontId="0" fillId="0" borderId="126" xfId="0" applyBorder="1" applyAlignment="1">
      <alignment horizontal="center"/>
    </xf>
    <xf numFmtId="0" fontId="0" fillId="0" borderId="127" xfId="0" applyBorder="1" applyAlignment="1">
      <alignment horizontal="center"/>
    </xf>
    <xf numFmtId="0" fontId="0" fillId="0" borderId="128" xfId="0" applyBorder="1" applyAlignment="1">
      <alignment horizontal="center"/>
    </xf>
    <xf numFmtId="0" fontId="0" fillId="0" borderId="129" xfId="0" applyBorder="1" applyAlignment="1">
      <alignment horizontal="center" vertical="center" wrapText="1"/>
    </xf>
    <xf numFmtId="0" fontId="31" fillId="20" borderId="139" xfId="0" applyFont="1" applyFill="1" applyBorder="1" applyAlignment="1">
      <alignment horizontal="center" vertical="center"/>
    </xf>
    <xf numFmtId="0" fontId="31" fillId="20" borderId="140" xfId="0" applyFont="1" applyFill="1" applyBorder="1" applyAlignment="1">
      <alignment horizontal="center" vertical="center"/>
    </xf>
    <xf numFmtId="0" fontId="31" fillId="20" borderId="93" xfId="0" applyFont="1" applyFill="1" applyBorder="1" applyAlignment="1">
      <alignment horizontal="center" vertical="center"/>
    </xf>
    <xf numFmtId="14" fontId="32" fillId="0" borderId="141" xfId="0" applyNumberFormat="1" applyFont="1" applyBorder="1" applyAlignment="1">
      <alignment horizontal="center" vertical="center"/>
    </xf>
    <xf numFmtId="0" fontId="32" fillId="0" borderId="142" xfId="0" applyFont="1" applyFill="1" applyBorder="1" applyAlignment="1">
      <alignment horizontal="center" vertical="center"/>
    </xf>
    <xf numFmtId="0" fontId="32" fillId="22" borderId="94" xfId="0" applyFont="1" applyFill="1" applyBorder="1" applyAlignment="1">
      <alignment vertical="center"/>
    </xf>
    <xf numFmtId="49" fontId="32" fillId="22" borderId="98" xfId="0" applyNumberFormat="1" applyFont="1" applyFill="1" applyBorder="1" applyAlignment="1">
      <alignment horizontal="center" vertical="center"/>
    </xf>
    <xf numFmtId="0" fontId="32" fillId="22" borderId="96" xfId="0" applyFont="1" applyFill="1" applyBorder="1" applyAlignment="1">
      <alignment vertical="center"/>
    </xf>
    <xf numFmtId="0" fontId="32" fillId="22" borderId="97" xfId="0" applyFont="1" applyFill="1" applyBorder="1" applyAlignment="1">
      <alignment vertical="center"/>
    </xf>
    <xf numFmtId="0" fontId="32" fillId="22" borderId="95" xfId="0" applyFont="1" applyFill="1" applyBorder="1" applyAlignment="1">
      <alignment vertical="center"/>
    </xf>
    <xf numFmtId="0" fontId="32" fillId="0" borderId="143" xfId="0" applyFont="1" applyFill="1" applyBorder="1" applyAlignment="1">
      <alignment horizontal="center" vertical="center"/>
    </xf>
    <xf numFmtId="0" fontId="32" fillId="0" borderId="144" xfId="0" applyFont="1" applyFill="1" applyBorder="1" applyAlignment="1">
      <alignment vertical="center"/>
    </xf>
    <xf numFmtId="49" fontId="32" fillId="0" borderId="144" xfId="0" applyNumberFormat="1" applyFont="1" applyFill="1" applyBorder="1" applyAlignment="1">
      <alignment horizontal="center" vertical="center"/>
    </xf>
    <xf numFmtId="0" fontId="32" fillId="0" borderId="142" xfId="0" applyFont="1" applyFill="1" applyBorder="1" applyAlignment="1">
      <alignment vertical="center"/>
    </xf>
    <xf numFmtId="14" fontId="32" fillId="0" borderId="145" xfId="0" applyNumberFormat="1" applyFont="1" applyBorder="1" applyAlignment="1">
      <alignment horizontal="center" vertical="center"/>
    </xf>
    <xf numFmtId="0" fontId="32" fillId="0" borderId="146" xfId="0" applyFont="1" applyFill="1" applyBorder="1" applyAlignment="1">
      <alignment horizontal="center" vertical="center"/>
    </xf>
    <xf numFmtId="0" fontId="32" fillId="0" borderId="99" xfId="0" applyFont="1" applyFill="1" applyBorder="1" applyAlignment="1">
      <alignment vertical="center"/>
    </xf>
    <xf numFmtId="49" fontId="32" fillId="0" borderId="103" xfId="0" applyNumberFormat="1" applyFont="1" applyFill="1" applyBorder="1" applyAlignment="1">
      <alignment horizontal="center" vertical="center"/>
    </xf>
    <xf numFmtId="0" fontId="32" fillId="0" borderId="101" xfId="0" applyFont="1" applyFill="1" applyBorder="1" applyAlignment="1">
      <alignment vertical="center"/>
    </xf>
    <xf numFmtId="0" fontId="32" fillId="0" borderId="102" xfId="0" applyFont="1" applyFill="1" applyBorder="1" applyAlignment="1">
      <alignment vertical="center"/>
    </xf>
    <xf numFmtId="0" fontId="32" fillId="0" borderId="100" xfId="0" applyFont="1" applyFill="1" applyBorder="1" applyAlignment="1">
      <alignment vertical="center"/>
    </xf>
    <xf numFmtId="0" fontId="32" fillId="22" borderId="109" xfId="0" applyFont="1" applyFill="1" applyBorder="1" applyAlignment="1">
      <alignment horizontal="center" vertical="center"/>
    </xf>
    <xf numFmtId="0" fontId="32" fillId="22" borderId="110" xfId="0" applyFont="1" applyFill="1" applyBorder="1" applyAlignment="1">
      <alignment vertical="center"/>
    </xf>
    <xf numFmtId="49" fontId="32" fillId="22" borderId="110" xfId="0" applyNumberFormat="1" applyFont="1" applyFill="1" applyBorder="1" applyAlignment="1">
      <alignment horizontal="center" vertical="center"/>
    </xf>
    <xf numFmtId="0" fontId="32" fillId="22" borderId="111" xfId="0" applyFont="1" applyFill="1" applyBorder="1" applyAlignment="1">
      <alignment vertical="center"/>
    </xf>
    <xf numFmtId="0" fontId="32" fillId="22" borderId="99" xfId="0" applyFont="1" applyFill="1" applyBorder="1" applyAlignment="1">
      <alignment vertical="center"/>
    </xf>
    <xf numFmtId="49" fontId="32" fillId="22" borderId="103" xfId="0" applyNumberFormat="1" applyFont="1" applyFill="1" applyBorder="1" applyAlignment="1">
      <alignment horizontal="center" vertical="center"/>
    </xf>
    <xf numFmtId="0" fontId="32" fillId="22" borderId="101" xfId="0" applyFont="1" applyFill="1" applyBorder="1" applyAlignment="1">
      <alignment vertical="center"/>
    </xf>
    <xf numFmtId="0" fontId="32" fillId="22" borderId="102" xfId="0" applyFont="1" applyFill="1" applyBorder="1" applyAlignment="1">
      <alignment vertical="center"/>
    </xf>
    <xf numFmtId="0" fontId="32" fillId="22" borderId="100" xfId="0" applyFont="1" applyFill="1" applyBorder="1" applyAlignment="1">
      <alignment vertical="center"/>
    </xf>
    <xf numFmtId="0" fontId="32" fillId="0" borderId="118" xfId="0" applyFont="1" applyFill="1" applyBorder="1" applyAlignment="1">
      <alignment horizontal="center" vertical="center"/>
    </xf>
    <xf numFmtId="0" fontId="32" fillId="0" borderId="147" xfId="0" applyFont="1" applyFill="1" applyBorder="1" applyAlignment="1">
      <alignment vertical="center"/>
    </xf>
    <xf numFmtId="49" fontId="32" fillId="0" borderId="147" xfId="0" applyNumberFormat="1" applyFont="1" applyFill="1" applyBorder="1" applyAlignment="1">
      <alignment horizontal="center" vertical="center"/>
    </xf>
    <xf numFmtId="0" fontId="32" fillId="0" borderId="146" xfId="0" applyFont="1" applyFill="1" applyBorder="1" applyAlignment="1">
      <alignment vertical="center"/>
    </xf>
    <xf numFmtId="0" fontId="32" fillId="0" borderId="99" xfId="0" applyFont="1" applyFill="1" applyBorder="1" applyAlignment="1">
      <alignment horizontal="center" vertical="center"/>
    </xf>
    <xf numFmtId="0" fontId="32" fillId="0" borderId="103" xfId="0" applyFont="1" applyFill="1" applyBorder="1" applyAlignment="1">
      <alignment vertical="center"/>
    </xf>
    <xf numFmtId="0" fontId="32" fillId="22" borderId="99" xfId="0" applyFont="1" applyFill="1" applyBorder="1" applyAlignment="1">
      <alignment horizontal="center" vertical="center"/>
    </xf>
    <xf numFmtId="0" fontId="32" fillId="22" borderId="103" xfId="0" applyFont="1" applyFill="1" applyBorder="1" applyAlignment="1">
      <alignment vertical="center"/>
    </xf>
    <xf numFmtId="0" fontId="32" fillId="0" borderId="118" xfId="0" applyFont="1" applyFill="1" applyBorder="1" applyAlignment="1">
      <alignment vertical="center"/>
    </xf>
    <xf numFmtId="0" fontId="32" fillId="0" borderId="148" xfId="0" applyFont="1" applyFill="1" applyBorder="1" applyAlignment="1">
      <alignment horizontal="center" vertical="center"/>
    </xf>
    <xf numFmtId="0" fontId="32" fillId="22" borderId="104" xfId="0" applyFont="1" applyFill="1" applyBorder="1" applyAlignment="1">
      <alignment vertical="center"/>
    </xf>
    <xf numFmtId="49" fontId="32" fillId="22" borderId="106" xfId="0" applyNumberFormat="1" applyFont="1" applyFill="1" applyBorder="1" applyAlignment="1">
      <alignment horizontal="center" vertical="center"/>
    </xf>
    <xf numFmtId="0" fontId="32" fillId="22" borderId="107" xfId="0" applyFont="1" applyFill="1" applyBorder="1" applyAlignment="1">
      <alignment vertical="center"/>
    </xf>
    <xf numFmtId="0" fontId="32" fillId="22" borderId="108" xfId="0" applyFont="1" applyFill="1" applyBorder="1" applyAlignment="1">
      <alignment vertical="center"/>
    </xf>
    <xf numFmtId="0" fontId="32" fillId="22" borderId="105" xfId="0" applyFont="1" applyFill="1" applyBorder="1" applyAlignment="1">
      <alignment vertical="center"/>
    </xf>
    <xf numFmtId="0" fontId="32" fillId="0" borderId="104" xfId="0" applyFont="1" applyFill="1" applyBorder="1" applyAlignment="1">
      <alignment vertical="center"/>
    </xf>
    <xf numFmtId="49" fontId="32" fillId="0" borderId="106" xfId="0" applyNumberFormat="1" applyFont="1" applyFill="1" applyBorder="1" applyAlignment="1">
      <alignment horizontal="center" vertical="center"/>
    </xf>
    <xf numFmtId="0" fontId="32" fillId="0" borderId="107" xfId="0" applyFont="1" applyFill="1" applyBorder="1" applyAlignment="1">
      <alignment vertical="center"/>
    </xf>
    <xf numFmtId="14" fontId="32" fillId="0" borderId="149" xfId="0" applyNumberFormat="1" applyFont="1" applyBorder="1" applyAlignment="1">
      <alignment horizontal="center" vertical="center"/>
    </xf>
    <xf numFmtId="0" fontId="32" fillId="0" borderId="150" xfId="0" applyFont="1" applyFill="1" applyBorder="1" applyAlignment="1">
      <alignment horizontal="center" vertical="center"/>
    </xf>
    <xf numFmtId="0" fontId="32" fillId="0" borderId="151" xfId="0" applyFont="1" applyFill="1" applyBorder="1" applyAlignment="1">
      <alignment vertical="center"/>
    </xf>
    <xf numFmtId="49" fontId="32" fillId="0" borderId="152" xfId="0" applyNumberFormat="1" applyFont="1" applyFill="1" applyBorder="1" applyAlignment="1">
      <alignment horizontal="center" vertical="center"/>
    </xf>
    <xf numFmtId="0" fontId="32" fillId="0" borderId="150" xfId="0" applyFont="1" applyFill="1" applyBorder="1" applyAlignment="1">
      <alignment vertical="center"/>
    </xf>
    <xf numFmtId="0" fontId="32" fillId="0" borderId="152" xfId="0" applyFont="1" applyFill="1" applyBorder="1" applyAlignment="1">
      <alignment vertical="center"/>
    </xf>
    <xf numFmtId="0" fontId="32" fillId="0" borderId="94" xfId="0" applyFont="1" applyFill="1" applyBorder="1" applyAlignment="1">
      <alignment vertical="center"/>
    </xf>
    <xf numFmtId="49" fontId="32" fillId="0" borderId="98" xfId="0" applyNumberFormat="1" applyFont="1" applyFill="1" applyBorder="1" applyAlignment="1">
      <alignment horizontal="center" vertical="center"/>
    </xf>
    <xf numFmtId="0" fontId="32" fillId="0" borderId="96" xfId="0" applyFont="1" applyFill="1" applyBorder="1" applyAlignment="1">
      <alignment vertical="center"/>
    </xf>
    <xf numFmtId="0" fontId="32" fillId="0" borderId="97" xfId="0" applyFont="1" applyFill="1" applyBorder="1" applyAlignment="1">
      <alignment vertical="center"/>
    </xf>
    <xf numFmtId="0" fontId="32" fillId="0" borderId="95" xfId="0" applyFont="1" applyFill="1" applyBorder="1" applyAlignment="1">
      <alignment vertical="center"/>
    </xf>
    <xf numFmtId="49" fontId="32" fillId="21" borderId="103" xfId="0" applyNumberFormat="1" applyFont="1" applyFill="1" applyBorder="1" applyAlignment="1">
      <alignment horizontal="center" vertical="center"/>
    </xf>
    <xf numFmtId="0" fontId="32" fillId="0" borderId="112" xfId="0" applyFont="1" applyFill="1" applyBorder="1" applyAlignment="1">
      <alignment horizontal="center" vertical="center"/>
    </xf>
    <xf numFmtId="0" fontId="32" fillId="0" borderId="114" xfId="0" applyFont="1" applyFill="1" applyBorder="1" applyAlignment="1">
      <alignment vertical="center"/>
    </xf>
    <xf numFmtId="49" fontId="32" fillId="0" borderId="114" xfId="0" applyNumberFormat="1" applyFont="1" applyFill="1" applyBorder="1" applyAlignment="1">
      <alignment horizontal="center" vertical="center"/>
    </xf>
    <xf numFmtId="0" fontId="32" fillId="0" borderId="115" xfId="0" applyFont="1" applyFill="1" applyBorder="1" applyAlignment="1">
      <alignment vertical="center"/>
    </xf>
    <xf numFmtId="0" fontId="32" fillId="0" borderId="104" xfId="0" applyFont="1" applyFill="1" applyBorder="1" applyAlignment="1">
      <alignment horizontal="center" vertical="center"/>
    </xf>
    <xf numFmtId="0" fontId="32" fillId="0" borderId="106" xfId="0" applyFont="1" applyFill="1" applyBorder="1" applyAlignment="1">
      <alignment vertical="center"/>
    </xf>
    <xf numFmtId="0" fontId="32" fillId="0" borderId="146" xfId="0" applyFont="1" applyBorder="1" applyAlignment="1">
      <alignment horizontal="center" vertical="center"/>
    </xf>
    <xf numFmtId="0" fontId="32" fillId="21" borderId="99" xfId="0" applyFont="1" applyFill="1" applyBorder="1" applyAlignment="1">
      <alignment vertical="center"/>
    </xf>
    <xf numFmtId="0" fontId="32" fillId="21" borderId="101" xfId="0" applyFont="1" applyFill="1" applyBorder="1" applyAlignment="1">
      <alignment vertical="center"/>
    </xf>
    <xf numFmtId="0" fontId="32" fillId="21" borderId="99" xfId="0" applyFont="1" applyFill="1" applyBorder="1" applyAlignment="1">
      <alignment horizontal="center" vertical="center"/>
    </xf>
    <xf numFmtId="0" fontId="32" fillId="21" borderId="102" xfId="0" applyFont="1" applyFill="1" applyBorder="1" applyAlignment="1">
      <alignment vertical="center"/>
    </xf>
    <xf numFmtId="0" fontId="32" fillId="21" borderId="100" xfId="0" applyFont="1" applyFill="1" applyBorder="1" applyAlignment="1">
      <alignment vertical="center"/>
    </xf>
    <xf numFmtId="0" fontId="32" fillId="0" borderId="150" xfId="0" applyFont="1" applyBorder="1" applyAlignment="1">
      <alignment horizontal="center" vertical="center"/>
    </xf>
    <xf numFmtId="0" fontId="32" fillId="21" borderId="112" xfId="0" applyFont="1" applyFill="1" applyBorder="1" applyAlignment="1">
      <alignment vertical="center"/>
    </xf>
    <xf numFmtId="49" fontId="32" fillId="21" borderId="114" xfId="0" applyNumberFormat="1" applyFont="1" applyFill="1" applyBorder="1" applyAlignment="1">
      <alignment horizontal="center" vertical="center"/>
    </xf>
    <xf numFmtId="0" fontId="32" fillId="21" borderId="115" xfId="0" applyFont="1" applyFill="1" applyBorder="1" applyAlignment="1">
      <alignment vertical="center"/>
    </xf>
    <xf numFmtId="0" fontId="32" fillId="21" borderId="153" xfId="0" applyFont="1" applyFill="1" applyBorder="1" applyAlignment="1">
      <alignment vertical="center"/>
    </xf>
    <xf numFmtId="0" fontId="32" fillId="21" borderId="113" xfId="0" applyFont="1" applyFill="1" applyBorder="1" applyAlignment="1">
      <alignment vertical="center"/>
    </xf>
    <xf numFmtId="0" fontId="32" fillId="22" borderId="112" xfId="0" applyFont="1" applyFill="1" applyBorder="1" applyAlignment="1">
      <alignment vertical="center"/>
    </xf>
    <xf numFmtId="49" fontId="32" fillId="22" borderId="114" xfId="0" applyNumberFormat="1" applyFont="1" applyFill="1" applyBorder="1" applyAlignment="1">
      <alignment horizontal="center" vertical="center"/>
    </xf>
    <xf numFmtId="0" fontId="32" fillId="22" borderId="115" xfId="0" applyFont="1" applyFill="1" applyBorder="1" applyAlignment="1">
      <alignment vertical="center"/>
    </xf>
    <xf numFmtId="0" fontId="32" fillId="0" borderId="15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1" fillId="16" borderId="103" xfId="0" applyFont="1" applyFill="1" applyBorder="1" applyAlignment="1">
      <alignment horizontal="center" vertical="center"/>
    </xf>
    <xf numFmtId="0" fontId="32" fillId="0" borderId="0" xfId="0" applyFont="1" applyAlignment="1">
      <alignment vertical="center"/>
    </xf>
    <xf numFmtId="14" fontId="32" fillId="0" borderId="103" xfId="0" applyNumberFormat="1" applyFont="1" applyBorder="1" applyAlignment="1">
      <alignment horizontal="center" vertical="center"/>
    </xf>
    <xf numFmtId="0" fontId="32" fillId="0" borderId="103" xfId="0" applyFont="1" applyBorder="1" applyAlignment="1">
      <alignment horizontal="center" vertical="center"/>
    </xf>
    <xf numFmtId="0" fontId="32" fillId="0" borderId="103" xfId="0" applyFont="1" applyBorder="1" applyAlignment="1">
      <alignment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Fill="1" applyBorder="1" applyAlignment="1">
      <alignment vertical="center"/>
    </xf>
    <xf numFmtId="0" fontId="31" fillId="16" borderId="103" xfId="0" applyFont="1" applyFill="1" applyBorder="1" applyAlignment="1">
      <alignment horizontal="center"/>
    </xf>
    <xf numFmtId="0" fontId="32" fillId="0" borderId="0" xfId="0" applyFont="1" applyFill="1" applyBorder="1"/>
    <xf numFmtId="0" fontId="32" fillId="0" borderId="0" xfId="0" applyFont="1"/>
    <xf numFmtId="14" fontId="32" fillId="0" borderId="103" xfId="0" applyNumberFormat="1" applyFont="1" applyFill="1" applyBorder="1" applyAlignment="1">
      <alignment horizontal="center"/>
    </xf>
    <xf numFmtId="0" fontId="32" fillId="0" borderId="103" xfId="0" applyFont="1" applyBorder="1" applyAlignment="1">
      <alignment horizontal="center"/>
    </xf>
    <xf numFmtId="0" fontId="32" fillId="0" borderId="103" xfId="0" applyFont="1" applyBorder="1"/>
    <xf numFmtId="49" fontId="32" fillId="15" borderId="103" xfId="0" applyNumberFormat="1" applyFont="1" applyFill="1" applyBorder="1" applyAlignment="1">
      <alignment horizontal="center"/>
    </xf>
    <xf numFmtId="14" fontId="32" fillId="0" borderId="103" xfId="0" applyNumberFormat="1" applyFont="1" applyFill="1" applyBorder="1" applyAlignment="1">
      <alignment horizontal="center" vertical="center"/>
    </xf>
    <xf numFmtId="16" fontId="32" fillId="0" borderId="103" xfId="0" applyNumberFormat="1" applyFont="1" applyFill="1" applyBorder="1" applyAlignment="1">
      <alignment horizontal="center" vertical="center"/>
    </xf>
    <xf numFmtId="0" fontId="32" fillId="0" borderId="103" xfId="0" applyFont="1" applyFill="1" applyBorder="1" applyAlignment="1">
      <alignment horizontal="center" vertical="center"/>
    </xf>
    <xf numFmtId="49" fontId="32" fillId="15" borderId="103" xfId="0" applyNumberFormat="1" applyFont="1" applyFill="1" applyBorder="1" applyAlignment="1">
      <alignment horizontal="center" vertical="center" wrapText="1"/>
    </xf>
    <xf numFmtId="14" fontId="32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vertical="center"/>
    </xf>
    <xf numFmtId="49" fontId="32" fillId="15" borderId="0" xfId="0" applyNumberFormat="1" applyFont="1" applyFill="1" applyBorder="1" applyAlignment="1">
      <alignment horizontal="center"/>
    </xf>
    <xf numFmtId="0" fontId="32" fillId="0" borderId="0" xfId="0" applyFont="1" applyBorder="1"/>
    <xf numFmtId="14" fontId="32" fillId="0" borderId="103" xfId="0" applyNumberFormat="1" applyFont="1" applyBorder="1" applyAlignment="1">
      <alignment horizontal="center"/>
    </xf>
    <xf numFmtId="49" fontId="32" fillId="15" borderId="102" xfId="0" applyNumberFormat="1" applyFont="1" applyFill="1" applyBorder="1" applyAlignment="1">
      <alignment horizontal="center"/>
    </xf>
    <xf numFmtId="0" fontId="32" fillId="0" borderId="0" xfId="0" applyFont="1" applyAlignment="1">
      <alignment horizontal="center"/>
    </xf>
    <xf numFmtId="0" fontId="10" fillId="0" borderId="0" xfId="0" applyFont="1" applyFill="1" applyBorder="1"/>
    <xf numFmtId="0" fontId="0" fillId="0" borderId="0" xfId="0" applyFill="1" applyBorder="1"/>
    <xf numFmtId="14" fontId="0" fillId="0" borderId="0" xfId="0" applyNumberFormat="1" applyAlignment="1">
      <alignment horizontal="center"/>
    </xf>
    <xf numFmtId="0" fontId="0" fillId="19" borderId="103" xfId="0" applyFill="1" applyBorder="1"/>
    <xf numFmtId="0" fontId="0" fillId="0" borderId="103" xfId="0" applyBorder="1" applyAlignment="1">
      <alignment horizontal="center" vertical="center"/>
    </xf>
    <xf numFmtId="0" fontId="0" fillId="17" borderId="100" xfId="0" applyFill="1" applyBorder="1" applyAlignment="1">
      <alignment horizontal="center" textRotation="90"/>
    </xf>
    <xf numFmtId="0" fontId="10" fillId="0" borderId="103" xfId="0" applyFont="1" applyFill="1" applyBorder="1" applyAlignment="1">
      <alignment textRotation="90"/>
    </xf>
    <xf numFmtId="0" fontId="10" fillId="17" borderId="103" xfId="0" applyFont="1" applyFill="1" applyBorder="1" applyAlignment="1">
      <alignment horizontal="center" textRotation="90"/>
    </xf>
    <xf numFmtId="0" fontId="10" fillId="0" borderId="103" xfId="0" applyFont="1" applyFill="1" applyBorder="1" applyAlignment="1">
      <alignment horizontal="left"/>
    </xf>
    <xf numFmtId="0" fontId="0" fillId="0" borderId="103" xfId="0" applyFill="1" applyBorder="1" applyAlignment="1">
      <alignment horizontal="left"/>
    </xf>
    <xf numFmtId="0" fontId="10" fillId="0" borderId="103" xfId="0" applyFont="1" applyBorder="1" applyAlignment="1">
      <alignment horizontal="center"/>
    </xf>
    <xf numFmtId="0" fontId="0" fillId="0" borderId="103" xfId="0" applyFill="1" applyBorder="1" applyAlignment="1">
      <alignment horizontal="center"/>
    </xf>
    <xf numFmtId="0" fontId="0" fillId="23" borderId="103" xfId="0" applyFill="1" applyBorder="1"/>
    <xf numFmtId="0" fontId="0" fillId="23" borderId="103" xfId="0" applyFill="1" applyBorder="1" applyAlignment="1">
      <alignment horizontal="center"/>
    </xf>
    <xf numFmtId="0" fontId="0" fillId="16" borderId="103" xfId="0" applyFill="1" applyBorder="1" applyAlignment="1">
      <alignment horizontal="center"/>
    </xf>
    <xf numFmtId="0" fontId="0" fillId="24" borderId="103" xfId="0" applyFill="1" applyBorder="1" applyAlignment="1">
      <alignment horizontal="center"/>
    </xf>
    <xf numFmtId="0" fontId="10" fillId="0" borderId="103" xfId="0" applyFont="1" applyBorder="1"/>
    <xf numFmtId="0" fontId="10" fillId="0" borderId="103" xfId="0" applyFont="1" applyBorder="1" applyAlignment="1">
      <alignment horizontal="left"/>
    </xf>
    <xf numFmtId="0" fontId="10" fillId="0" borderId="0" xfId="0" applyFont="1" applyBorder="1"/>
    <xf numFmtId="0" fontId="0" fillId="24" borderId="103" xfId="0" applyFill="1" applyBorder="1" applyAlignment="1">
      <alignment horizontal="center" vertical="center"/>
    </xf>
    <xf numFmtId="0" fontId="0" fillId="0" borderId="103" xfId="0" applyBorder="1" applyAlignment="1">
      <alignment horizontal="left" vertical="center"/>
    </xf>
    <xf numFmtId="0" fontId="0" fillId="18" borderId="103" xfId="0" applyFill="1" applyBorder="1" applyAlignment="1">
      <alignment horizontal="center" vertical="center"/>
    </xf>
    <xf numFmtId="0" fontId="0" fillId="0" borderId="103" xfId="0" applyFill="1" applyBorder="1" applyAlignment="1">
      <alignment horizontal="center" vertical="center"/>
    </xf>
    <xf numFmtId="0" fontId="0" fillId="20" borderId="103" xfId="0" applyFill="1" applyBorder="1" applyAlignment="1">
      <alignment horizontal="center" vertical="center"/>
    </xf>
    <xf numFmtId="0" fontId="10" fillId="0" borderId="103" xfId="0" applyFont="1" applyFill="1" applyBorder="1" applyAlignment="1">
      <alignment horizontal="left" vertical="center"/>
    </xf>
    <xf numFmtId="0" fontId="0" fillId="0" borderId="103" xfId="0" applyFill="1" applyBorder="1" applyAlignment="1">
      <alignment horizontal="left" vertical="center"/>
    </xf>
    <xf numFmtId="0" fontId="19" fillId="24" borderId="103" xfId="0" applyFont="1" applyFill="1" applyBorder="1" applyAlignment="1">
      <alignment horizontal="center" vertical="center"/>
    </xf>
    <xf numFmtId="0" fontId="0" fillId="25" borderId="103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2" borderId="130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center"/>
    </xf>
    <xf numFmtId="14" fontId="1" fillId="0" borderId="11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71" xfId="0" applyFont="1" applyBorder="1" applyAlignment="1">
      <alignment horizontal="center" vertical="top"/>
    </xf>
    <xf numFmtId="0" fontId="1" fillId="0" borderId="74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9" fillId="0" borderId="0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4" fillId="0" borderId="8" xfId="0" applyFont="1" applyBorder="1" applyAlignment="1">
      <alignment horizontal="center" vertical="center"/>
    </xf>
    <xf numFmtId="16" fontId="14" fillId="0" borderId="1" xfId="0" applyNumberFormat="1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7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0" fontId="14" fillId="0" borderId="9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/>
    </xf>
    <xf numFmtId="0" fontId="20" fillId="0" borderId="20" xfId="0" applyFont="1" applyBorder="1" applyAlignment="1">
      <alignment horizontal="center" vertical="top"/>
    </xf>
    <xf numFmtId="16" fontId="1" fillId="0" borderId="1" xfId="0" applyNumberFormat="1" applyFont="1" applyBorder="1" applyAlignment="1">
      <alignment horizontal="center" vertical="top"/>
    </xf>
    <xf numFmtId="0" fontId="1" fillId="0" borderId="20" xfId="0" applyFont="1" applyBorder="1" applyAlignment="1">
      <alignment horizontal="center" vertical="top"/>
    </xf>
    <xf numFmtId="0" fontId="14" fillId="0" borderId="20" xfId="0" applyFont="1" applyBorder="1" applyAlignment="1">
      <alignment horizontal="center" vertical="top"/>
    </xf>
    <xf numFmtId="0" fontId="15" fillId="0" borderId="20" xfId="0" applyFont="1" applyBorder="1" applyAlignment="1">
      <alignment horizontal="center" vertical="top"/>
    </xf>
    <xf numFmtId="0" fontId="3" fillId="0" borderId="25" xfId="0" applyFont="1" applyBorder="1" applyAlignment="1">
      <alignment horizontal="center" vertical="top"/>
    </xf>
    <xf numFmtId="0" fontId="3" fillId="0" borderId="27" xfId="0" applyFont="1" applyBorder="1" applyAlignment="1">
      <alignment horizontal="center" vertical="top"/>
    </xf>
    <xf numFmtId="0" fontId="14" fillId="0" borderId="27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1" fillId="0" borderId="19" xfId="0" applyFont="1" applyBorder="1" applyAlignment="1">
      <alignment horizontal="center"/>
    </xf>
    <xf numFmtId="16" fontId="1" fillId="0" borderId="10" xfId="0" applyNumberFormat="1" applyFont="1" applyBorder="1" applyAlignment="1">
      <alignment horizontal="center" vertical="top"/>
    </xf>
    <xf numFmtId="16" fontId="1" fillId="0" borderId="1" xfId="0" applyNumberFormat="1" applyFont="1" applyBorder="1" applyAlignment="1">
      <alignment horizontal="center" vertical="top" wrapText="1"/>
    </xf>
    <xf numFmtId="0" fontId="19" fillId="0" borderId="19" xfId="0" applyFont="1" applyBorder="1" applyAlignment="1">
      <alignment horizontal="center" textRotation="90"/>
    </xf>
    <xf numFmtId="0" fontId="19" fillId="0" borderId="20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/>
    </xf>
    <xf numFmtId="0" fontId="19" fillId="0" borderId="29" xfId="0" applyFont="1" applyBorder="1" applyAlignment="1">
      <alignment horizontal="center"/>
    </xf>
    <xf numFmtId="0" fontId="19" fillId="0" borderId="29" xfId="0" applyFont="1" applyBorder="1" applyAlignment="1">
      <alignment horizontal="center" textRotation="90"/>
    </xf>
    <xf numFmtId="0" fontId="19" fillId="0" borderId="19" xfId="0" applyFont="1" applyBorder="1" applyAlignment="1">
      <alignment horizontal="center"/>
    </xf>
    <xf numFmtId="0" fontId="19" fillId="0" borderId="49" xfId="0" applyFont="1" applyBorder="1" applyAlignment="1">
      <alignment horizontal="center"/>
    </xf>
    <xf numFmtId="0" fontId="19" fillId="0" borderId="33" xfId="0" applyFont="1" applyBorder="1" applyAlignment="1">
      <alignment horizontal="center"/>
    </xf>
    <xf numFmtId="0" fontId="19" fillId="0" borderId="46" xfId="0" applyFont="1" applyBorder="1" applyAlignment="1">
      <alignment horizontal="center"/>
    </xf>
    <xf numFmtId="0" fontId="19" fillId="0" borderId="64" xfId="0" applyFont="1" applyBorder="1" applyAlignment="1">
      <alignment horizontal="center"/>
    </xf>
    <xf numFmtId="0" fontId="19" fillId="0" borderId="31" xfId="0" applyFont="1" applyBorder="1" applyAlignment="1">
      <alignment horizontal="center"/>
    </xf>
    <xf numFmtId="0" fontId="19" fillId="0" borderId="29" xfId="0" applyFont="1" applyFill="1" applyBorder="1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19" fillId="0" borderId="54" xfId="0" applyFont="1" applyFill="1" applyBorder="1" applyAlignment="1">
      <alignment horizontal="center"/>
    </xf>
    <xf numFmtId="0" fontId="19" fillId="0" borderId="33" xfId="0" applyFont="1" applyFill="1" applyBorder="1" applyAlignment="1">
      <alignment horizontal="center"/>
    </xf>
    <xf numFmtId="0" fontId="23" fillId="0" borderId="0" xfId="0" applyFont="1" applyBorder="1" applyAlignment="1">
      <alignment horizontal="center" vertical="center"/>
    </xf>
    <xf numFmtId="0" fontId="19" fillId="0" borderId="31" xfId="0" applyFont="1" applyFill="1" applyBorder="1" applyAlignment="1">
      <alignment horizontal="center"/>
    </xf>
    <xf numFmtId="0" fontId="26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9" fillId="16" borderId="91" xfId="0" applyFont="1" applyFill="1" applyBorder="1" applyAlignment="1">
      <alignment horizontal="center"/>
    </xf>
    <xf numFmtId="0" fontId="19" fillId="16" borderId="134" xfId="0" applyFont="1" applyFill="1" applyBorder="1" applyAlignment="1">
      <alignment horizontal="center"/>
    </xf>
    <xf numFmtId="0" fontId="19" fillId="16" borderId="92" xfId="0" applyFont="1" applyFill="1" applyBorder="1" applyAlignment="1">
      <alignment horizontal="center"/>
    </xf>
    <xf numFmtId="0" fontId="0" fillId="19" borderId="110" xfId="0" applyFill="1" applyBorder="1" applyAlignment="1">
      <alignment horizontal="center"/>
    </xf>
    <xf numFmtId="0" fontId="0" fillId="19" borderId="11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8" fillId="16" borderId="103" xfId="0" applyFont="1" applyFill="1" applyBorder="1" applyAlignment="1">
      <alignment horizontal="center"/>
    </xf>
    <xf numFmtId="0" fontId="19" fillId="16" borderId="137" xfId="0" applyFont="1" applyFill="1" applyBorder="1" applyAlignment="1">
      <alignment horizontal="center"/>
    </xf>
    <xf numFmtId="0" fontId="19" fillId="16" borderId="138" xfId="0" applyFont="1" applyFill="1" applyBorder="1" applyAlignment="1">
      <alignment horizontal="center"/>
    </xf>
    <xf numFmtId="0" fontId="19" fillId="16" borderId="90" xfId="0" applyFont="1" applyFill="1" applyBorder="1" applyAlignment="1">
      <alignment horizontal="center"/>
    </xf>
    <xf numFmtId="0" fontId="0" fillId="19" borderId="131" xfId="0" applyFill="1" applyBorder="1" applyAlignment="1">
      <alignment horizontal="center"/>
    </xf>
    <xf numFmtId="0" fontId="0" fillId="19" borderId="132" xfId="0" applyFill="1" applyBorder="1" applyAlignment="1">
      <alignment horizontal="center"/>
    </xf>
    <xf numFmtId="0" fontId="0" fillId="19" borderId="133" xfId="0" applyFill="1" applyBorder="1" applyAlignment="1">
      <alignment horizontal="center"/>
    </xf>
    <xf numFmtId="0" fontId="29" fillId="0" borderId="91" xfId="0" applyFont="1" applyBorder="1" applyAlignment="1">
      <alignment horizontal="center"/>
    </xf>
    <xf numFmtId="0" fontId="29" fillId="0" borderId="134" xfId="0" applyFont="1" applyBorder="1" applyAlignment="1">
      <alignment horizontal="center"/>
    </xf>
    <xf numFmtId="0" fontId="29" fillId="0" borderId="92" xfId="0" applyFont="1" applyBorder="1" applyAlignment="1">
      <alignment horizontal="center"/>
    </xf>
    <xf numFmtId="0" fontId="28" fillId="14" borderId="91" xfId="0" applyFont="1" applyFill="1" applyBorder="1" applyAlignment="1">
      <alignment horizontal="center"/>
    </xf>
    <xf numFmtId="0" fontId="28" fillId="14" borderId="134" xfId="0" applyFont="1" applyFill="1" applyBorder="1" applyAlignment="1">
      <alignment horizontal="center"/>
    </xf>
    <xf numFmtId="0" fontId="28" fillId="14" borderId="92" xfId="0" applyFont="1" applyFill="1" applyBorder="1" applyAlignment="1">
      <alignment horizontal="center"/>
    </xf>
    <xf numFmtId="0" fontId="28" fillId="14" borderId="135" xfId="0" applyFont="1" applyFill="1" applyBorder="1" applyAlignment="1">
      <alignment horizontal="center"/>
    </xf>
    <xf numFmtId="0" fontId="28" fillId="14" borderId="136" xfId="0" applyFont="1" applyFill="1" applyBorder="1" applyAlignment="1">
      <alignment horizontal="center"/>
    </xf>
    <xf numFmtId="0" fontId="19" fillId="16" borderId="103" xfId="0" applyFont="1" applyFill="1" applyBorder="1" applyAlignment="1">
      <alignment horizontal="center"/>
    </xf>
    <xf numFmtId="0" fontId="0" fillId="19" borderId="103" xfId="0" applyFill="1" applyBorder="1" applyAlignment="1">
      <alignment horizontal="center"/>
    </xf>
    <xf numFmtId="0" fontId="0" fillId="24" borderId="103" xfId="0" applyFill="1" applyBorder="1" applyAlignment="1">
      <alignment horizontal="center" vertical="center"/>
    </xf>
    <xf numFmtId="0" fontId="0" fillId="24" borderId="103" xfId="0" applyFill="1" applyBorder="1" applyAlignment="1">
      <alignment horizontal="center"/>
    </xf>
    <xf numFmtId="0" fontId="31" fillId="16" borderId="103" xfId="0" applyFont="1" applyFill="1" applyBorder="1" applyAlignment="1">
      <alignment horizontal="center"/>
    </xf>
    <xf numFmtId="0" fontId="31" fillId="16" borderId="100" xfId="0" applyFont="1" applyFill="1" applyBorder="1" applyAlignment="1">
      <alignment horizontal="center"/>
    </xf>
    <xf numFmtId="0" fontId="31" fillId="16" borderId="147" xfId="0" applyFont="1" applyFill="1" applyBorder="1" applyAlignment="1">
      <alignment horizontal="center"/>
    </xf>
    <xf numFmtId="0" fontId="31" fillId="16" borderId="102" xfId="0" applyFont="1" applyFill="1" applyBorder="1" applyAlignment="1">
      <alignment horizontal="center"/>
    </xf>
    <xf numFmtId="0" fontId="30" fillId="0" borderId="137" xfId="0" applyFont="1" applyBorder="1" applyAlignment="1">
      <alignment horizontal="center" vertical="center"/>
    </xf>
    <xf numFmtId="0" fontId="30" fillId="0" borderId="138" xfId="0" applyFont="1" applyBorder="1" applyAlignment="1">
      <alignment horizontal="center" vertical="center"/>
    </xf>
    <xf numFmtId="0" fontId="30" fillId="0" borderId="90" xfId="0" applyFont="1" applyBorder="1" applyAlignment="1">
      <alignment horizontal="center" vertical="center"/>
    </xf>
    <xf numFmtId="0" fontId="31" fillId="20" borderId="93" xfId="0" applyFont="1" applyFill="1" applyBorder="1" applyAlignment="1">
      <alignment horizontal="center" vertical="center"/>
    </xf>
    <xf numFmtId="0" fontId="31" fillId="20" borderId="135" xfId="0" applyFont="1" applyFill="1" applyBorder="1" applyAlignment="1">
      <alignment horizontal="center" vertical="center"/>
    </xf>
    <xf numFmtId="0" fontId="31" fillId="20" borderId="136" xfId="0" applyFont="1" applyFill="1" applyBorder="1" applyAlignment="1">
      <alignment horizontal="center" vertical="center"/>
    </xf>
    <xf numFmtId="0" fontId="31" fillId="20" borderId="91" xfId="0" applyFont="1" applyFill="1" applyBorder="1" applyAlignment="1">
      <alignment horizontal="center" vertical="center"/>
    </xf>
    <xf numFmtId="0" fontId="31" fillId="20" borderId="134" xfId="0" applyFont="1" applyFill="1" applyBorder="1" applyAlignment="1">
      <alignment horizontal="center" vertical="center"/>
    </xf>
    <xf numFmtId="0" fontId="31" fillId="20" borderId="92" xfId="0" applyFont="1" applyFill="1" applyBorder="1" applyAlignment="1">
      <alignment horizontal="center" vertical="center"/>
    </xf>
    <xf numFmtId="0" fontId="31" fillId="16" borderId="10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0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4.png"/><Relationship Id="rId2" Type="http://schemas.openxmlformats.org/officeDocument/2006/relationships/image" Target="../media/image23.png"/><Relationship Id="rId1" Type="http://schemas.openxmlformats.org/officeDocument/2006/relationships/image" Target="../media/image2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11.png"/><Relationship Id="rId1" Type="http://schemas.openxmlformats.org/officeDocument/2006/relationships/image" Target="../media/image10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png"/><Relationship Id="rId2" Type="http://schemas.openxmlformats.org/officeDocument/2006/relationships/image" Target="../media/image14.png"/><Relationship Id="rId1" Type="http://schemas.openxmlformats.org/officeDocument/2006/relationships/image" Target="../media/image1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266700</xdr:colOff>
      <xdr:row>0</xdr:row>
      <xdr:rowOff>142875</xdr:rowOff>
    </xdr:from>
    <xdr:to>
      <xdr:col>22</xdr:col>
      <xdr:colOff>47625</xdr:colOff>
      <xdr:row>16</xdr:row>
      <xdr:rowOff>76200</xdr:rowOff>
    </xdr:to>
    <xdr:pic>
      <xdr:nvPicPr>
        <xdr:cNvPr id="11279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142875"/>
          <a:ext cx="7686675" cy="298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295275</xdr:colOff>
      <xdr:row>0</xdr:row>
      <xdr:rowOff>0</xdr:rowOff>
    </xdr:from>
    <xdr:to>
      <xdr:col>29</xdr:col>
      <xdr:colOff>76200</xdr:colOff>
      <xdr:row>11</xdr:row>
      <xdr:rowOff>209550</xdr:rowOff>
    </xdr:to>
    <xdr:pic>
      <xdr:nvPicPr>
        <xdr:cNvPr id="41003" name="Imag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5715000" cy="3590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15</xdr:col>
      <xdr:colOff>266700</xdr:colOff>
      <xdr:row>11</xdr:row>
      <xdr:rowOff>228600</xdr:rowOff>
    </xdr:from>
    <xdr:to>
      <xdr:col>29</xdr:col>
      <xdr:colOff>95250</xdr:colOff>
      <xdr:row>22</xdr:row>
      <xdr:rowOff>285750</xdr:rowOff>
    </xdr:to>
    <xdr:pic>
      <xdr:nvPicPr>
        <xdr:cNvPr id="41004" name="Imag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92450" y="3609975"/>
          <a:ext cx="5762625" cy="3619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15</xdr:col>
      <xdr:colOff>285750</xdr:colOff>
      <xdr:row>22</xdr:row>
      <xdr:rowOff>295275</xdr:rowOff>
    </xdr:from>
    <xdr:to>
      <xdr:col>29</xdr:col>
      <xdr:colOff>123825</xdr:colOff>
      <xdr:row>38</xdr:row>
      <xdr:rowOff>76200</xdr:rowOff>
    </xdr:to>
    <xdr:pic>
      <xdr:nvPicPr>
        <xdr:cNvPr id="41005" name="Image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0" y="7239000"/>
          <a:ext cx="5772150" cy="3743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295275</xdr:colOff>
      <xdr:row>0</xdr:row>
      <xdr:rowOff>104775</xdr:rowOff>
    </xdr:from>
    <xdr:to>
      <xdr:col>33</xdr:col>
      <xdr:colOff>85725</xdr:colOff>
      <xdr:row>14</xdr:row>
      <xdr:rowOff>0</xdr:rowOff>
    </xdr:to>
    <xdr:pic>
      <xdr:nvPicPr>
        <xdr:cNvPr id="44038" name="Imag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54275" y="104775"/>
          <a:ext cx="7277100" cy="273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295275</xdr:colOff>
      <xdr:row>15</xdr:row>
      <xdr:rowOff>47625</xdr:rowOff>
    </xdr:from>
    <xdr:to>
      <xdr:col>33</xdr:col>
      <xdr:colOff>114300</xdr:colOff>
      <xdr:row>29</xdr:row>
      <xdr:rowOff>161925</xdr:rowOff>
    </xdr:to>
    <xdr:pic>
      <xdr:nvPicPr>
        <xdr:cNvPr id="44039" name="Imag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54275" y="3086100"/>
          <a:ext cx="7305675" cy="279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485775</xdr:colOff>
      <xdr:row>29</xdr:row>
      <xdr:rowOff>152400</xdr:rowOff>
    </xdr:from>
    <xdr:to>
      <xdr:col>26</xdr:col>
      <xdr:colOff>152400</xdr:colOff>
      <xdr:row>44</xdr:row>
      <xdr:rowOff>142875</xdr:rowOff>
    </xdr:to>
    <xdr:pic>
      <xdr:nvPicPr>
        <xdr:cNvPr id="44040" name="Imag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44775" y="5867400"/>
          <a:ext cx="5019675" cy="331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704850</xdr:colOff>
      <xdr:row>15</xdr:row>
      <xdr:rowOff>47625</xdr:rowOff>
    </xdr:from>
    <xdr:to>
      <xdr:col>26</xdr:col>
      <xdr:colOff>180975</xdr:colOff>
      <xdr:row>32</xdr:row>
      <xdr:rowOff>28575</xdr:rowOff>
    </xdr:to>
    <xdr:pic>
      <xdr:nvPicPr>
        <xdr:cNvPr id="12303" name="Images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1700" y="2905125"/>
          <a:ext cx="7715250" cy="3219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20</xdr:col>
      <xdr:colOff>409575</xdr:colOff>
      <xdr:row>0</xdr:row>
      <xdr:rowOff>0</xdr:rowOff>
    </xdr:from>
    <xdr:to>
      <xdr:col>31</xdr:col>
      <xdr:colOff>247650</xdr:colOff>
      <xdr:row>16</xdr:row>
      <xdr:rowOff>180975</xdr:rowOff>
    </xdr:to>
    <xdr:pic>
      <xdr:nvPicPr>
        <xdr:cNvPr id="13327" name="Images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0" y="0"/>
          <a:ext cx="7696200" cy="3228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38100</xdr:colOff>
      <xdr:row>15</xdr:row>
      <xdr:rowOff>76200</xdr:rowOff>
    </xdr:from>
    <xdr:to>
      <xdr:col>26</xdr:col>
      <xdr:colOff>171450</xdr:colOff>
      <xdr:row>32</xdr:row>
      <xdr:rowOff>114300</xdr:rowOff>
    </xdr:to>
    <xdr:pic>
      <xdr:nvPicPr>
        <xdr:cNvPr id="14351" name="Images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2933700"/>
          <a:ext cx="7734300" cy="3276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495300</xdr:colOff>
      <xdr:row>0</xdr:row>
      <xdr:rowOff>47625</xdr:rowOff>
    </xdr:from>
    <xdr:to>
      <xdr:col>29</xdr:col>
      <xdr:colOff>95250</xdr:colOff>
      <xdr:row>15</xdr:row>
      <xdr:rowOff>152400</xdr:rowOff>
    </xdr:to>
    <xdr:pic>
      <xdr:nvPicPr>
        <xdr:cNvPr id="3485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47625"/>
          <a:ext cx="4810125" cy="298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495300</xdr:colOff>
      <xdr:row>16</xdr:row>
      <xdr:rowOff>28575</xdr:rowOff>
    </xdr:from>
    <xdr:to>
      <xdr:col>29</xdr:col>
      <xdr:colOff>28575</xdr:colOff>
      <xdr:row>30</xdr:row>
      <xdr:rowOff>114300</xdr:rowOff>
    </xdr:to>
    <xdr:pic>
      <xdr:nvPicPr>
        <xdr:cNvPr id="3486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3095625"/>
          <a:ext cx="4743450" cy="2752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438150</xdr:colOff>
      <xdr:row>30</xdr:row>
      <xdr:rowOff>180975</xdr:rowOff>
    </xdr:from>
    <xdr:to>
      <xdr:col>29</xdr:col>
      <xdr:colOff>28575</xdr:colOff>
      <xdr:row>45</xdr:row>
      <xdr:rowOff>142875</xdr:rowOff>
    </xdr:to>
    <xdr:pic>
      <xdr:nvPicPr>
        <xdr:cNvPr id="3486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7475" y="5915025"/>
          <a:ext cx="4800600" cy="2819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685800</xdr:colOff>
      <xdr:row>14</xdr:row>
      <xdr:rowOff>0</xdr:rowOff>
    </xdr:from>
    <xdr:to>
      <xdr:col>27</xdr:col>
      <xdr:colOff>76200</xdr:colOff>
      <xdr:row>26</xdr:row>
      <xdr:rowOff>209550</xdr:rowOff>
    </xdr:to>
    <xdr:pic>
      <xdr:nvPicPr>
        <xdr:cNvPr id="35869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1400" y="2819400"/>
          <a:ext cx="4819650" cy="2628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685800</xdr:colOff>
      <xdr:row>0</xdr:row>
      <xdr:rowOff>19050</xdr:rowOff>
    </xdr:from>
    <xdr:to>
      <xdr:col>27</xdr:col>
      <xdr:colOff>85725</xdr:colOff>
      <xdr:row>13</xdr:row>
      <xdr:rowOff>123825</xdr:rowOff>
    </xdr:to>
    <xdr:pic>
      <xdr:nvPicPr>
        <xdr:cNvPr id="35870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1400" y="19050"/>
          <a:ext cx="4829175" cy="2733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581025</xdr:colOff>
      <xdr:row>13</xdr:row>
      <xdr:rowOff>228600</xdr:rowOff>
    </xdr:from>
    <xdr:to>
      <xdr:col>27</xdr:col>
      <xdr:colOff>104775</xdr:colOff>
      <xdr:row>27</xdr:row>
      <xdr:rowOff>133350</xdr:rowOff>
    </xdr:to>
    <xdr:pic>
      <xdr:nvPicPr>
        <xdr:cNvPr id="36907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5825" y="2724150"/>
          <a:ext cx="4800600" cy="2667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600075</xdr:colOff>
      <xdr:row>0</xdr:row>
      <xdr:rowOff>19050</xdr:rowOff>
    </xdr:from>
    <xdr:to>
      <xdr:col>27</xdr:col>
      <xdr:colOff>85725</xdr:colOff>
      <xdr:row>13</xdr:row>
      <xdr:rowOff>161925</xdr:rowOff>
    </xdr:to>
    <xdr:pic>
      <xdr:nvPicPr>
        <xdr:cNvPr id="36908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34875" y="19050"/>
          <a:ext cx="4762500" cy="2638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581025</xdr:colOff>
      <xdr:row>27</xdr:row>
      <xdr:rowOff>180975</xdr:rowOff>
    </xdr:from>
    <xdr:to>
      <xdr:col>27</xdr:col>
      <xdr:colOff>114300</xdr:colOff>
      <xdr:row>40</xdr:row>
      <xdr:rowOff>114300</xdr:rowOff>
    </xdr:to>
    <xdr:pic>
      <xdr:nvPicPr>
        <xdr:cNvPr id="36909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5825" y="5438775"/>
          <a:ext cx="4810125" cy="2409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447675</xdr:colOff>
      <xdr:row>13</xdr:row>
      <xdr:rowOff>38100</xdr:rowOff>
    </xdr:from>
    <xdr:to>
      <xdr:col>20</xdr:col>
      <xdr:colOff>228600</xdr:colOff>
      <xdr:row>25</xdr:row>
      <xdr:rowOff>0</xdr:rowOff>
    </xdr:to>
    <xdr:pic>
      <xdr:nvPicPr>
        <xdr:cNvPr id="37931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54225" y="2886075"/>
          <a:ext cx="4143375" cy="2590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419100</xdr:colOff>
      <xdr:row>25</xdr:row>
      <xdr:rowOff>57150</xdr:rowOff>
    </xdr:from>
    <xdr:to>
      <xdr:col>20</xdr:col>
      <xdr:colOff>180975</xdr:colOff>
      <xdr:row>33</xdr:row>
      <xdr:rowOff>333375</xdr:rowOff>
    </xdr:to>
    <xdr:pic>
      <xdr:nvPicPr>
        <xdr:cNvPr id="37932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5650" y="5534025"/>
          <a:ext cx="4124325" cy="2247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438150</xdr:colOff>
      <xdr:row>0</xdr:row>
      <xdr:rowOff>28575</xdr:rowOff>
    </xdr:from>
    <xdr:to>
      <xdr:col>20</xdr:col>
      <xdr:colOff>209550</xdr:colOff>
      <xdr:row>12</xdr:row>
      <xdr:rowOff>219075</xdr:rowOff>
    </xdr:to>
    <xdr:pic>
      <xdr:nvPicPr>
        <xdr:cNvPr id="37933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44700" y="28575"/>
          <a:ext cx="4133850" cy="2819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123825</xdr:colOff>
      <xdr:row>0</xdr:row>
      <xdr:rowOff>9525</xdr:rowOff>
    </xdr:from>
    <xdr:to>
      <xdr:col>24</xdr:col>
      <xdr:colOff>247650</xdr:colOff>
      <xdr:row>12</xdr:row>
      <xdr:rowOff>180975</xdr:rowOff>
    </xdr:to>
    <xdr:pic>
      <xdr:nvPicPr>
        <xdr:cNvPr id="38955" name="Picture 2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73350" y="9525"/>
          <a:ext cx="4152900" cy="2800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12</xdr:col>
      <xdr:colOff>114300</xdr:colOff>
      <xdr:row>13</xdr:row>
      <xdr:rowOff>0</xdr:rowOff>
    </xdr:from>
    <xdr:to>
      <xdr:col>24</xdr:col>
      <xdr:colOff>238125</xdr:colOff>
      <xdr:row>25</xdr:row>
      <xdr:rowOff>190500</xdr:rowOff>
    </xdr:to>
    <xdr:pic>
      <xdr:nvPicPr>
        <xdr:cNvPr id="38956" name="Picture 22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63825" y="2847975"/>
          <a:ext cx="4152900" cy="2819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12</xdr:col>
      <xdr:colOff>133350</xdr:colOff>
      <xdr:row>25</xdr:row>
      <xdr:rowOff>209550</xdr:rowOff>
    </xdr:from>
    <xdr:to>
      <xdr:col>24</xdr:col>
      <xdr:colOff>352425</xdr:colOff>
      <xdr:row>38</xdr:row>
      <xdr:rowOff>47625</xdr:rowOff>
    </xdr:to>
    <xdr:pic>
      <xdr:nvPicPr>
        <xdr:cNvPr id="38957" name="Picture 22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82875" y="5686425"/>
          <a:ext cx="4248150" cy="2571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zoomScale="110" zoomScaleNormal="110" workbookViewId="0">
      <selection activeCell="G44" sqref="G44"/>
    </sheetView>
  </sheetViews>
  <sheetFormatPr baseColWidth="10" defaultColWidth="10.7109375" defaultRowHeight="15" x14ac:dyDescent="0.25"/>
  <cols>
    <col min="1" max="1" width="9.42578125" customWidth="1"/>
    <col min="2" max="2" width="13.5703125" customWidth="1"/>
    <col min="3" max="3" width="7.28515625" style="1" hidden="1" customWidth="1"/>
    <col min="4" max="4" width="9.28515625" style="1" customWidth="1"/>
    <col min="5" max="5" width="8.42578125" style="1" customWidth="1"/>
    <col min="6" max="6" width="11.7109375" style="1" customWidth="1"/>
    <col min="7" max="7" width="8.140625" style="1" customWidth="1"/>
    <col min="8" max="8" width="11.7109375" style="1" bestFit="1" customWidth="1"/>
    <col min="9" max="9" width="8.140625" style="1" customWidth="1"/>
    <col min="10" max="10" width="17.140625" style="1" customWidth="1"/>
    <col min="11" max="11" width="34" style="1" customWidth="1"/>
  </cols>
  <sheetData>
    <row r="1" spans="1:11" ht="15.75" thickBot="1" x14ac:dyDescent="0.3">
      <c r="A1" s="600" t="s">
        <v>0</v>
      </c>
      <c r="B1" s="601" t="s">
        <v>1</v>
      </c>
      <c r="C1" s="602" t="s">
        <v>2</v>
      </c>
      <c r="D1" s="600" t="s">
        <v>3</v>
      </c>
      <c r="E1" s="603" t="s">
        <v>4</v>
      </c>
      <c r="F1" s="604" t="s">
        <v>5</v>
      </c>
      <c r="G1" s="602" t="s">
        <v>6</v>
      </c>
      <c r="H1" s="600" t="s">
        <v>7</v>
      </c>
      <c r="I1" s="603" t="s">
        <v>8</v>
      </c>
      <c r="J1" s="605" t="s">
        <v>9</v>
      </c>
      <c r="K1" s="606" t="s">
        <v>10</v>
      </c>
    </row>
    <row r="2" spans="1:11" x14ac:dyDescent="0.25">
      <c r="A2" s="592">
        <v>1976</v>
      </c>
      <c r="B2" s="593" t="s">
        <v>11</v>
      </c>
      <c r="C2" s="594">
        <v>1</v>
      </c>
      <c r="D2" s="595" t="s">
        <v>12</v>
      </c>
      <c r="E2" s="596" t="s">
        <v>13</v>
      </c>
      <c r="F2" s="597" t="s">
        <v>12</v>
      </c>
      <c r="G2" s="598" t="s">
        <v>65</v>
      </c>
      <c r="H2" s="719"/>
      <c r="I2" s="720"/>
      <c r="J2" s="721" t="s">
        <v>14</v>
      </c>
      <c r="K2" s="599" t="s">
        <v>15</v>
      </c>
    </row>
    <row r="3" spans="1:11" x14ac:dyDescent="0.25">
      <c r="A3" s="567">
        <v>1977</v>
      </c>
      <c r="B3" s="2" t="s">
        <v>16</v>
      </c>
      <c r="C3" s="191">
        <v>2</v>
      </c>
      <c r="D3" s="575" t="s">
        <v>17</v>
      </c>
      <c r="E3" s="576" t="s">
        <v>13</v>
      </c>
      <c r="F3" s="572" t="s">
        <v>12</v>
      </c>
      <c r="G3" s="584" t="s">
        <v>65</v>
      </c>
      <c r="H3" s="567"/>
      <c r="I3" s="568"/>
      <c r="J3" s="591" t="s">
        <v>14</v>
      </c>
      <c r="K3" s="589" t="s">
        <v>18</v>
      </c>
    </row>
    <row r="4" spans="1:11" x14ac:dyDescent="0.25">
      <c r="A4" s="567">
        <v>1978</v>
      </c>
      <c r="B4" s="2" t="s">
        <v>19</v>
      </c>
      <c r="C4" s="191">
        <v>3</v>
      </c>
      <c r="D4" s="575" t="s">
        <v>20</v>
      </c>
      <c r="E4" s="576" t="s">
        <v>13</v>
      </c>
      <c r="F4" s="572" t="s">
        <v>12</v>
      </c>
      <c r="G4" s="584" t="s">
        <v>65</v>
      </c>
      <c r="H4" s="567"/>
      <c r="I4" s="568"/>
      <c r="J4" s="591" t="s">
        <v>14</v>
      </c>
      <c r="K4" s="589" t="s">
        <v>18</v>
      </c>
    </row>
    <row r="5" spans="1:11" x14ac:dyDescent="0.25">
      <c r="A5" s="567">
        <v>1979</v>
      </c>
      <c r="B5" s="2" t="s">
        <v>21</v>
      </c>
      <c r="C5" s="191">
        <v>4</v>
      </c>
      <c r="D5" s="577" t="s">
        <v>22</v>
      </c>
      <c r="E5" s="578" t="s">
        <v>23</v>
      </c>
      <c r="F5" s="573" t="s">
        <v>12</v>
      </c>
      <c r="G5" s="585" t="s">
        <v>65</v>
      </c>
      <c r="H5" s="567"/>
      <c r="I5" s="568"/>
      <c r="J5" s="591" t="s">
        <v>24</v>
      </c>
      <c r="K5" s="589" t="s">
        <v>18</v>
      </c>
    </row>
    <row r="6" spans="1:11" x14ac:dyDescent="0.25">
      <c r="A6" s="567">
        <v>1980</v>
      </c>
      <c r="B6" s="2" t="s">
        <v>25</v>
      </c>
      <c r="C6" s="191">
        <v>4</v>
      </c>
      <c r="D6" s="575" t="s">
        <v>22</v>
      </c>
      <c r="E6" s="576" t="s">
        <v>13</v>
      </c>
      <c r="F6" s="572" t="s">
        <v>17</v>
      </c>
      <c r="G6" s="584" t="s">
        <v>26</v>
      </c>
      <c r="H6" s="567"/>
      <c r="I6" s="568"/>
      <c r="J6" s="591" t="s">
        <v>24</v>
      </c>
      <c r="K6" s="589" t="s">
        <v>18</v>
      </c>
    </row>
    <row r="7" spans="1:11" x14ac:dyDescent="0.25">
      <c r="A7" s="567">
        <v>1981</v>
      </c>
      <c r="B7" s="2" t="s">
        <v>27</v>
      </c>
      <c r="C7" s="191">
        <v>5</v>
      </c>
      <c r="D7" s="577" t="s">
        <v>28</v>
      </c>
      <c r="E7" s="578" t="s">
        <v>23</v>
      </c>
      <c r="F7" s="572" t="s">
        <v>17</v>
      </c>
      <c r="G7" s="584" t="s">
        <v>29</v>
      </c>
      <c r="H7" s="567"/>
      <c r="I7" s="568"/>
      <c r="J7" s="591" t="s">
        <v>24</v>
      </c>
      <c r="K7" s="589" t="s">
        <v>18</v>
      </c>
    </row>
    <row r="8" spans="1:11" x14ac:dyDescent="0.25">
      <c r="A8" s="567">
        <v>1982</v>
      </c>
      <c r="B8" s="2" t="s">
        <v>30</v>
      </c>
      <c r="C8" s="191">
        <v>6</v>
      </c>
      <c r="D8" s="579" t="s">
        <v>28</v>
      </c>
      <c r="E8" s="580" t="s">
        <v>13</v>
      </c>
      <c r="F8" s="572" t="s">
        <v>17</v>
      </c>
      <c r="G8" s="584" t="s">
        <v>29</v>
      </c>
      <c r="H8" s="567"/>
      <c r="I8" s="568"/>
      <c r="J8" s="591" t="s">
        <v>24</v>
      </c>
      <c r="K8" s="589" t="s">
        <v>15</v>
      </c>
    </row>
    <row r="9" spans="1:11" x14ac:dyDescent="0.25">
      <c r="A9" s="567">
        <v>1983</v>
      </c>
      <c r="B9" s="2" t="s">
        <v>31</v>
      </c>
      <c r="C9" s="191">
        <v>6</v>
      </c>
      <c r="D9" s="567" t="s">
        <v>32</v>
      </c>
      <c r="E9" s="568" t="s">
        <v>33</v>
      </c>
      <c r="F9" s="572" t="s">
        <v>17</v>
      </c>
      <c r="G9" s="584" t="s">
        <v>65</v>
      </c>
      <c r="H9" s="567"/>
      <c r="I9" s="568"/>
      <c r="J9" s="591" t="s">
        <v>24</v>
      </c>
      <c r="K9" s="589" t="s">
        <v>15</v>
      </c>
    </row>
    <row r="10" spans="1:11" x14ac:dyDescent="0.25">
      <c r="A10" s="567">
        <v>1984</v>
      </c>
      <c r="B10" s="2" t="s">
        <v>34</v>
      </c>
      <c r="C10" s="191">
        <v>6</v>
      </c>
      <c r="D10" s="581" t="s">
        <v>32</v>
      </c>
      <c r="E10" s="582" t="s">
        <v>65</v>
      </c>
      <c r="F10" s="572" t="s">
        <v>17</v>
      </c>
      <c r="G10" s="584" t="s">
        <v>65</v>
      </c>
      <c r="H10" s="567"/>
      <c r="I10" s="568"/>
      <c r="J10" s="591" t="s">
        <v>24</v>
      </c>
      <c r="K10" s="589" t="s">
        <v>15</v>
      </c>
    </row>
    <row r="11" spans="1:11" x14ac:dyDescent="0.25">
      <c r="A11" s="567">
        <v>1985</v>
      </c>
      <c r="B11" s="2" t="s">
        <v>35</v>
      </c>
      <c r="C11" s="191">
        <v>5</v>
      </c>
      <c r="D11" s="567" t="s">
        <v>28</v>
      </c>
      <c r="E11" s="568" t="s">
        <v>29</v>
      </c>
      <c r="F11" s="572" t="s">
        <v>17</v>
      </c>
      <c r="G11" s="584" t="s">
        <v>36</v>
      </c>
      <c r="H11" s="567"/>
      <c r="I11" s="568"/>
      <c r="J11" s="591" t="s">
        <v>24</v>
      </c>
      <c r="K11" s="589" t="s">
        <v>37</v>
      </c>
    </row>
    <row r="12" spans="1:11" x14ac:dyDescent="0.25">
      <c r="A12" s="567">
        <v>1986</v>
      </c>
      <c r="B12" s="2" t="s">
        <v>38</v>
      </c>
      <c r="C12" s="191">
        <v>5</v>
      </c>
      <c r="D12" s="567" t="s">
        <v>28</v>
      </c>
      <c r="E12" s="568" t="s">
        <v>33</v>
      </c>
      <c r="F12" s="572" t="s">
        <v>17</v>
      </c>
      <c r="G12" s="584" t="s">
        <v>13</v>
      </c>
      <c r="H12" s="577" t="s">
        <v>12</v>
      </c>
      <c r="I12" s="568" t="s">
        <v>65</v>
      </c>
      <c r="J12" s="591" t="s">
        <v>24</v>
      </c>
      <c r="K12" s="589" t="s">
        <v>37</v>
      </c>
    </row>
    <row r="13" spans="1:11" x14ac:dyDescent="0.25">
      <c r="A13" s="567">
        <v>1987</v>
      </c>
      <c r="B13" s="2" t="s">
        <v>39</v>
      </c>
      <c r="C13" s="191">
        <v>5</v>
      </c>
      <c r="D13" s="567" t="s">
        <v>28</v>
      </c>
      <c r="E13" s="568" t="s">
        <v>40</v>
      </c>
      <c r="F13" s="172" t="s">
        <v>20</v>
      </c>
      <c r="G13" s="191" t="s">
        <v>29</v>
      </c>
      <c r="H13" s="567" t="s">
        <v>41</v>
      </c>
      <c r="I13" s="568" t="s">
        <v>65</v>
      </c>
      <c r="J13" s="591" t="s">
        <v>24</v>
      </c>
      <c r="K13" s="589" t="s">
        <v>37</v>
      </c>
    </row>
    <row r="14" spans="1:11" x14ac:dyDescent="0.25">
      <c r="A14" s="567">
        <v>1988</v>
      </c>
      <c r="B14" s="2" t="s">
        <v>42</v>
      </c>
      <c r="C14" s="191">
        <v>5</v>
      </c>
      <c r="D14" s="581" t="s">
        <v>28</v>
      </c>
      <c r="E14" s="582" t="s">
        <v>43</v>
      </c>
      <c r="F14" s="574" t="s">
        <v>20</v>
      </c>
      <c r="G14" s="586" t="s">
        <v>43</v>
      </c>
      <c r="H14" s="567" t="s">
        <v>41</v>
      </c>
      <c r="I14" s="568" t="s">
        <v>65</v>
      </c>
      <c r="J14" s="591" t="s">
        <v>24</v>
      </c>
      <c r="K14" s="589" t="s">
        <v>37</v>
      </c>
    </row>
    <row r="15" spans="1:11" x14ac:dyDescent="0.25">
      <c r="A15" s="567">
        <v>1989</v>
      </c>
      <c r="B15" s="2" t="s">
        <v>44</v>
      </c>
      <c r="C15" s="191">
        <v>4</v>
      </c>
      <c r="D15" s="567" t="s">
        <v>22</v>
      </c>
      <c r="E15" s="568" t="s">
        <v>65</v>
      </c>
      <c r="F15" s="572" t="s">
        <v>17</v>
      </c>
      <c r="G15" s="568" t="s">
        <v>65</v>
      </c>
      <c r="H15" s="567" t="s">
        <v>41</v>
      </c>
      <c r="I15" s="568" t="s">
        <v>65</v>
      </c>
      <c r="J15" s="591" t="s">
        <v>24</v>
      </c>
      <c r="K15" s="589" t="s">
        <v>45</v>
      </c>
    </row>
    <row r="16" spans="1:11" x14ac:dyDescent="0.25">
      <c r="A16" s="567">
        <v>1990</v>
      </c>
      <c r="B16" s="2" t="s">
        <v>46</v>
      </c>
      <c r="C16" s="191">
        <v>4</v>
      </c>
      <c r="D16" s="567" t="s">
        <v>22</v>
      </c>
      <c r="E16" s="568" t="s">
        <v>65</v>
      </c>
      <c r="F16" s="572" t="s">
        <v>17</v>
      </c>
      <c r="G16" s="568" t="s">
        <v>65</v>
      </c>
      <c r="H16" s="577" t="s">
        <v>12</v>
      </c>
      <c r="I16" s="568" t="s">
        <v>65</v>
      </c>
      <c r="J16" s="591" t="s">
        <v>24</v>
      </c>
      <c r="K16" s="589" t="s">
        <v>37</v>
      </c>
    </row>
    <row r="17" spans="1:11" x14ac:dyDescent="0.25">
      <c r="A17" s="567">
        <v>1991</v>
      </c>
      <c r="B17" s="2" t="s">
        <v>47</v>
      </c>
      <c r="C17" s="191">
        <v>4</v>
      </c>
      <c r="D17" s="581" t="s">
        <v>22</v>
      </c>
      <c r="E17" s="582" t="s">
        <v>65</v>
      </c>
      <c r="F17" s="172" t="s">
        <v>20</v>
      </c>
      <c r="G17" s="568" t="s">
        <v>65</v>
      </c>
      <c r="H17" s="567"/>
      <c r="I17" s="568"/>
      <c r="J17" s="591" t="s">
        <v>24</v>
      </c>
      <c r="K17" s="589" t="s">
        <v>37</v>
      </c>
    </row>
    <row r="18" spans="1:11" x14ac:dyDescent="0.25">
      <c r="A18" s="567">
        <v>1992</v>
      </c>
      <c r="B18" s="2" t="s">
        <v>48</v>
      </c>
      <c r="C18" s="191">
        <v>3</v>
      </c>
      <c r="D18" s="567" t="s">
        <v>20</v>
      </c>
      <c r="E18" s="568" t="s">
        <v>65</v>
      </c>
      <c r="F18" s="572" t="s">
        <v>17</v>
      </c>
      <c r="G18" s="568" t="s">
        <v>65</v>
      </c>
      <c r="H18" s="567"/>
      <c r="I18" s="568"/>
      <c r="J18" s="591" t="s">
        <v>24</v>
      </c>
      <c r="K18" s="589" t="s">
        <v>49</v>
      </c>
    </row>
    <row r="19" spans="1:11" x14ac:dyDescent="0.25">
      <c r="A19" s="567">
        <v>1993</v>
      </c>
      <c r="B19" s="2" t="s">
        <v>50</v>
      </c>
      <c r="C19" s="191">
        <v>3</v>
      </c>
      <c r="D19" s="567" t="s">
        <v>20</v>
      </c>
      <c r="E19" s="568" t="s">
        <v>65</v>
      </c>
      <c r="F19" s="572" t="s">
        <v>17</v>
      </c>
      <c r="G19" s="568" t="s">
        <v>65</v>
      </c>
      <c r="H19" s="567"/>
      <c r="I19" s="568"/>
      <c r="J19" s="591" t="s">
        <v>51</v>
      </c>
      <c r="K19" s="589" t="s">
        <v>49</v>
      </c>
    </row>
    <row r="20" spans="1:11" x14ac:dyDescent="0.25">
      <c r="A20" s="567">
        <v>1994</v>
      </c>
      <c r="B20" s="2" t="s">
        <v>52</v>
      </c>
      <c r="C20" s="191">
        <v>3</v>
      </c>
      <c r="D20" s="567" t="s">
        <v>20</v>
      </c>
      <c r="E20" s="568">
        <v>3</v>
      </c>
      <c r="F20" s="572" t="s">
        <v>17</v>
      </c>
      <c r="G20" s="568" t="s">
        <v>65</v>
      </c>
      <c r="H20" s="567"/>
      <c r="I20" s="568"/>
      <c r="J20" s="591" t="s">
        <v>51</v>
      </c>
      <c r="K20" s="589" t="s">
        <v>53</v>
      </c>
    </row>
    <row r="21" spans="1:11" x14ac:dyDescent="0.25">
      <c r="A21" s="567">
        <v>1995</v>
      </c>
      <c r="B21" s="2" t="s">
        <v>54</v>
      </c>
      <c r="C21" s="191">
        <v>3</v>
      </c>
      <c r="D21" s="581" t="s">
        <v>20</v>
      </c>
      <c r="E21" s="582" t="s">
        <v>65</v>
      </c>
      <c r="F21" s="574" t="s">
        <v>17</v>
      </c>
      <c r="G21" s="586" t="s">
        <v>65</v>
      </c>
      <c r="H21" s="567"/>
      <c r="I21" s="568"/>
      <c r="J21" s="591" t="s">
        <v>55</v>
      </c>
      <c r="K21" s="589" t="s">
        <v>56</v>
      </c>
    </row>
    <row r="22" spans="1:11" x14ac:dyDescent="0.25">
      <c r="A22" s="567">
        <v>1996</v>
      </c>
      <c r="B22" s="2" t="s">
        <v>57</v>
      </c>
      <c r="C22" s="191">
        <v>2</v>
      </c>
      <c r="D22" s="575" t="s">
        <v>17</v>
      </c>
      <c r="E22" s="576" t="s">
        <v>65</v>
      </c>
      <c r="F22" s="172" t="s">
        <v>41</v>
      </c>
      <c r="G22" s="191" t="s">
        <v>65</v>
      </c>
      <c r="H22" s="567"/>
      <c r="I22" s="568"/>
      <c r="J22" s="591" t="s">
        <v>55</v>
      </c>
      <c r="K22" s="589" t="s">
        <v>56</v>
      </c>
    </row>
    <row r="23" spans="1:11" x14ac:dyDescent="0.25">
      <c r="A23" s="567">
        <v>1997</v>
      </c>
      <c r="B23" s="2" t="s">
        <v>58</v>
      </c>
      <c r="C23" s="191">
        <v>3</v>
      </c>
      <c r="D23" s="567" t="s">
        <v>20</v>
      </c>
      <c r="E23" s="568">
        <v>2</v>
      </c>
      <c r="F23" s="172" t="s">
        <v>41</v>
      </c>
      <c r="G23" s="191" t="s">
        <v>65</v>
      </c>
      <c r="H23" s="567"/>
      <c r="I23" s="568"/>
      <c r="J23" s="591" t="s">
        <v>55</v>
      </c>
      <c r="K23" s="589" t="s">
        <v>59</v>
      </c>
    </row>
    <row r="24" spans="1:11" x14ac:dyDescent="0.25">
      <c r="A24" s="567">
        <v>1998</v>
      </c>
      <c r="B24" s="2" t="s">
        <v>60</v>
      </c>
      <c r="C24" s="191">
        <v>3</v>
      </c>
      <c r="D24" s="567" t="s">
        <v>20</v>
      </c>
      <c r="E24" s="568">
        <v>4</v>
      </c>
      <c r="F24" s="172" t="s">
        <v>41</v>
      </c>
      <c r="G24" s="191">
        <v>3</v>
      </c>
      <c r="H24" s="567"/>
      <c r="I24" s="568"/>
      <c r="J24" s="591" t="s">
        <v>55</v>
      </c>
      <c r="K24" s="589" t="s">
        <v>59</v>
      </c>
    </row>
    <row r="25" spans="1:11" x14ac:dyDescent="0.25">
      <c r="A25" s="567">
        <v>1999</v>
      </c>
      <c r="B25" s="2" t="s">
        <v>61</v>
      </c>
      <c r="C25" s="191">
        <v>3</v>
      </c>
      <c r="D25" s="567" t="s">
        <v>20</v>
      </c>
      <c r="E25" s="568">
        <v>6</v>
      </c>
      <c r="F25" s="172" t="s">
        <v>41</v>
      </c>
      <c r="G25" s="191">
        <v>3</v>
      </c>
      <c r="H25" s="567"/>
      <c r="I25" s="568"/>
      <c r="J25" s="591" t="s">
        <v>55</v>
      </c>
      <c r="K25" s="589" t="s">
        <v>37</v>
      </c>
    </row>
    <row r="26" spans="1:11" x14ac:dyDescent="0.25">
      <c r="A26" s="567">
        <v>2000</v>
      </c>
      <c r="B26" s="2" t="s">
        <v>62</v>
      </c>
      <c r="C26" s="191">
        <v>3</v>
      </c>
      <c r="D26" s="567" t="s">
        <v>20</v>
      </c>
      <c r="E26" s="583">
        <v>4</v>
      </c>
      <c r="F26" s="572" t="s">
        <v>63</v>
      </c>
      <c r="G26" s="587">
        <v>3</v>
      </c>
      <c r="H26" s="567" t="s">
        <v>12</v>
      </c>
      <c r="I26" s="568" t="s">
        <v>26</v>
      </c>
      <c r="J26" s="591" t="s">
        <v>55</v>
      </c>
      <c r="K26" s="589" t="s">
        <v>37</v>
      </c>
    </row>
    <row r="27" spans="1:11" x14ac:dyDescent="0.25">
      <c r="A27" s="567">
        <v>2001</v>
      </c>
      <c r="B27" s="2" t="s">
        <v>64</v>
      </c>
      <c r="C27" s="191">
        <v>3</v>
      </c>
      <c r="D27" s="567" t="s">
        <v>20</v>
      </c>
      <c r="E27" s="568" t="s">
        <v>65</v>
      </c>
      <c r="F27" s="573" t="s">
        <v>63</v>
      </c>
      <c r="G27" s="588">
        <v>1</v>
      </c>
      <c r="H27" s="575" t="s">
        <v>12</v>
      </c>
      <c r="I27" s="576" t="s">
        <v>65</v>
      </c>
      <c r="J27" s="591" t="s">
        <v>55</v>
      </c>
      <c r="K27" s="589" t="s">
        <v>66</v>
      </c>
    </row>
    <row r="28" spans="1:11" x14ac:dyDescent="0.25">
      <c r="A28" s="567">
        <v>2002</v>
      </c>
      <c r="B28" s="2" t="s">
        <v>67</v>
      </c>
      <c r="C28" s="191">
        <v>3</v>
      </c>
      <c r="D28" s="577" t="s">
        <v>20</v>
      </c>
      <c r="E28" s="578">
        <v>3</v>
      </c>
      <c r="F28" s="172" t="s">
        <v>17</v>
      </c>
      <c r="G28" s="191">
        <v>7</v>
      </c>
      <c r="H28" s="567" t="s">
        <v>63</v>
      </c>
      <c r="I28" s="568" t="s">
        <v>65</v>
      </c>
      <c r="J28" s="591" t="s">
        <v>55</v>
      </c>
      <c r="K28" s="589" t="s">
        <v>69</v>
      </c>
    </row>
    <row r="29" spans="1:11" x14ac:dyDescent="0.25">
      <c r="A29" s="567">
        <v>2003</v>
      </c>
      <c r="B29" s="2" t="s">
        <v>70</v>
      </c>
      <c r="C29" s="191">
        <v>3</v>
      </c>
      <c r="D29" s="575" t="s">
        <v>20</v>
      </c>
      <c r="E29" s="576">
        <v>1</v>
      </c>
      <c r="F29" s="573" t="s">
        <v>17</v>
      </c>
      <c r="G29" s="585">
        <v>1</v>
      </c>
      <c r="H29" s="567" t="s">
        <v>12</v>
      </c>
      <c r="I29" s="568">
        <v>8</v>
      </c>
      <c r="J29" s="591" t="s">
        <v>55</v>
      </c>
      <c r="K29" s="589" t="s">
        <v>71</v>
      </c>
    </row>
    <row r="30" spans="1:11" x14ac:dyDescent="0.25">
      <c r="A30" s="567">
        <v>2004</v>
      </c>
      <c r="B30" s="2" t="s">
        <v>72</v>
      </c>
      <c r="C30" s="191">
        <v>4</v>
      </c>
      <c r="D30" s="581" t="s">
        <v>22</v>
      </c>
      <c r="E30" s="582">
        <v>7</v>
      </c>
      <c r="F30" s="574" t="s">
        <v>20</v>
      </c>
      <c r="G30" s="586">
        <v>11</v>
      </c>
      <c r="H30" s="567" t="s">
        <v>63</v>
      </c>
      <c r="I30" s="568">
        <v>4</v>
      </c>
      <c r="J30" s="591" t="s">
        <v>37</v>
      </c>
      <c r="K30" s="589" t="s">
        <v>73</v>
      </c>
    </row>
    <row r="31" spans="1:11" x14ac:dyDescent="0.25">
      <c r="A31" s="567">
        <v>2005</v>
      </c>
      <c r="B31" s="2" t="s">
        <v>74</v>
      </c>
      <c r="C31" s="191">
        <v>3</v>
      </c>
      <c r="D31" s="575" t="s">
        <v>75</v>
      </c>
      <c r="E31" s="576">
        <v>2</v>
      </c>
      <c r="F31" s="172" t="s">
        <v>76</v>
      </c>
      <c r="G31" s="191">
        <v>9</v>
      </c>
      <c r="H31" s="567" t="s">
        <v>77</v>
      </c>
      <c r="I31" s="568">
        <v>9</v>
      </c>
      <c r="J31" s="591" t="s">
        <v>37</v>
      </c>
      <c r="K31" s="589" t="s">
        <v>73</v>
      </c>
    </row>
    <row r="32" spans="1:11" x14ac:dyDescent="0.25">
      <c r="A32" s="567">
        <v>2006</v>
      </c>
      <c r="B32" s="2" t="s">
        <v>78</v>
      </c>
      <c r="C32" s="191">
        <v>4</v>
      </c>
      <c r="D32" s="567" t="s">
        <v>79</v>
      </c>
      <c r="E32" s="568">
        <v>9</v>
      </c>
      <c r="F32" s="172" t="s">
        <v>76</v>
      </c>
      <c r="G32" s="191">
        <v>7</v>
      </c>
      <c r="H32" s="567" t="s">
        <v>77</v>
      </c>
      <c r="I32" s="568">
        <v>12</v>
      </c>
      <c r="J32" s="591" t="s">
        <v>37</v>
      </c>
      <c r="K32" s="589" t="s">
        <v>73</v>
      </c>
    </row>
    <row r="33" spans="1:11" x14ac:dyDescent="0.25">
      <c r="A33" s="567">
        <v>2007</v>
      </c>
      <c r="B33" s="2" t="s">
        <v>80</v>
      </c>
      <c r="C33" s="191">
        <v>4</v>
      </c>
      <c r="D33" s="581" t="s">
        <v>79</v>
      </c>
      <c r="E33" s="582">
        <v>12</v>
      </c>
      <c r="F33" s="574" t="s">
        <v>76</v>
      </c>
      <c r="G33" s="586">
        <v>12</v>
      </c>
      <c r="H33" s="567" t="s">
        <v>81</v>
      </c>
      <c r="I33" s="568">
        <v>9</v>
      </c>
      <c r="J33" s="591" t="s">
        <v>37</v>
      </c>
      <c r="K33" s="590" t="s">
        <v>82</v>
      </c>
    </row>
    <row r="34" spans="1:11" x14ac:dyDescent="0.25">
      <c r="A34" s="567">
        <v>2008</v>
      </c>
      <c r="B34" s="2" t="s">
        <v>83</v>
      </c>
      <c r="C34" s="191">
        <v>3</v>
      </c>
      <c r="D34" s="567" t="s">
        <v>75</v>
      </c>
      <c r="E34" s="568">
        <v>7</v>
      </c>
      <c r="F34" s="573" t="s">
        <v>77</v>
      </c>
      <c r="G34" s="585">
        <v>1</v>
      </c>
      <c r="H34" s="567" t="s">
        <v>77</v>
      </c>
      <c r="I34" s="568">
        <v>11</v>
      </c>
      <c r="J34" s="591" t="s">
        <v>37</v>
      </c>
      <c r="K34" s="590" t="s">
        <v>82</v>
      </c>
    </row>
    <row r="35" spans="1:11" x14ac:dyDescent="0.25">
      <c r="A35" s="567">
        <v>2009</v>
      </c>
      <c r="B35" s="2" t="s">
        <v>84</v>
      </c>
      <c r="C35" s="191">
        <v>3</v>
      </c>
      <c r="D35" s="567" t="s">
        <v>75</v>
      </c>
      <c r="E35" s="568">
        <v>4</v>
      </c>
      <c r="F35" s="172" t="s">
        <v>76</v>
      </c>
      <c r="G35" s="191">
        <v>9</v>
      </c>
      <c r="H35" s="567" t="s">
        <v>77</v>
      </c>
      <c r="I35" s="568" t="s">
        <v>65</v>
      </c>
      <c r="J35" s="591" t="s">
        <v>37</v>
      </c>
      <c r="K35" s="590" t="s">
        <v>82</v>
      </c>
    </row>
    <row r="36" spans="1:11" x14ac:dyDescent="0.25">
      <c r="A36" s="567">
        <v>2010</v>
      </c>
      <c r="B36" s="2" t="s">
        <v>85</v>
      </c>
      <c r="C36" s="191">
        <v>3</v>
      </c>
      <c r="D36" s="575" t="s">
        <v>75</v>
      </c>
      <c r="E36" s="576">
        <v>1</v>
      </c>
      <c r="F36" s="574" t="s">
        <v>76</v>
      </c>
      <c r="G36" s="586">
        <v>12</v>
      </c>
      <c r="H36" s="567" t="s">
        <v>77</v>
      </c>
      <c r="I36" s="568">
        <v>11</v>
      </c>
      <c r="J36" s="591" t="s">
        <v>37</v>
      </c>
      <c r="K36" s="589" t="s">
        <v>86</v>
      </c>
    </row>
    <row r="37" spans="1:11" x14ac:dyDescent="0.25">
      <c r="A37" s="567">
        <v>2011</v>
      </c>
      <c r="B37" s="2" t="s">
        <v>87</v>
      </c>
      <c r="C37" s="191">
        <v>4</v>
      </c>
      <c r="D37" s="567" t="s">
        <v>79</v>
      </c>
      <c r="E37" s="568">
        <v>8</v>
      </c>
      <c r="F37" s="573" t="s">
        <v>77</v>
      </c>
      <c r="G37" s="585">
        <v>1</v>
      </c>
      <c r="H37" s="567" t="s">
        <v>77</v>
      </c>
      <c r="I37" s="568">
        <v>11</v>
      </c>
      <c r="J37" s="591" t="s">
        <v>37</v>
      </c>
      <c r="K37" s="589" t="s">
        <v>86</v>
      </c>
    </row>
    <row r="38" spans="1:11" x14ac:dyDescent="0.25">
      <c r="A38" s="567">
        <v>2012</v>
      </c>
      <c r="B38" s="2" t="s">
        <v>88</v>
      </c>
      <c r="C38" s="191">
        <v>4</v>
      </c>
      <c r="D38" s="567" t="s">
        <v>79</v>
      </c>
      <c r="E38" s="568">
        <v>3</v>
      </c>
      <c r="F38" s="172" t="s">
        <v>76</v>
      </c>
      <c r="G38" s="191">
        <v>3</v>
      </c>
      <c r="H38" s="567" t="s">
        <v>77</v>
      </c>
      <c r="I38" s="568">
        <v>12</v>
      </c>
      <c r="J38" s="591" t="s">
        <v>37</v>
      </c>
      <c r="K38" s="589" t="s">
        <v>89</v>
      </c>
    </row>
    <row r="39" spans="1:11" x14ac:dyDescent="0.25">
      <c r="A39" s="567">
        <v>2013</v>
      </c>
      <c r="B39" s="2" t="s">
        <v>90</v>
      </c>
      <c r="C39" s="191">
        <v>4</v>
      </c>
      <c r="D39" s="567" t="s">
        <v>79</v>
      </c>
      <c r="E39" s="568">
        <v>4</v>
      </c>
      <c r="F39" s="573" t="s">
        <v>76</v>
      </c>
      <c r="G39" s="585">
        <v>2</v>
      </c>
      <c r="H39" s="567" t="s">
        <v>77</v>
      </c>
      <c r="I39" s="568">
        <v>9</v>
      </c>
      <c r="J39" s="591" t="s">
        <v>37</v>
      </c>
      <c r="K39" s="589" t="s">
        <v>89</v>
      </c>
    </row>
    <row r="40" spans="1:11" x14ac:dyDescent="0.25">
      <c r="A40" s="570">
        <v>2014</v>
      </c>
      <c r="B40" s="4" t="s">
        <v>91</v>
      </c>
      <c r="C40" s="571">
        <v>4</v>
      </c>
      <c r="D40" s="570" t="s">
        <v>79</v>
      </c>
      <c r="E40" s="569">
        <v>7</v>
      </c>
      <c r="F40" s="574" t="s">
        <v>75</v>
      </c>
      <c r="G40" s="586">
        <v>11</v>
      </c>
      <c r="H40" s="567" t="s">
        <v>77</v>
      </c>
      <c r="I40" s="568">
        <v>8</v>
      </c>
      <c r="J40" s="591" t="s">
        <v>37</v>
      </c>
      <c r="K40" s="589" t="s">
        <v>89</v>
      </c>
    </row>
    <row r="41" spans="1:11" x14ac:dyDescent="0.25">
      <c r="A41" s="567">
        <v>2015</v>
      </c>
      <c r="B41" s="2" t="s">
        <v>92</v>
      </c>
      <c r="C41" s="191">
        <v>4</v>
      </c>
      <c r="D41" s="567" t="s">
        <v>79</v>
      </c>
      <c r="E41" s="711"/>
      <c r="F41" s="572" t="s">
        <v>76</v>
      </c>
      <c r="G41" s="712"/>
      <c r="H41" s="567"/>
      <c r="I41" s="568"/>
      <c r="J41" s="591" t="s">
        <v>37</v>
      </c>
      <c r="K41" s="589" t="s">
        <v>93</v>
      </c>
    </row>
    <row r="42" spans="1:11" ht="30.75" thickBot="1" x14ac:dyDescent="0.3">
      <c r="A42" s="713">
        <v>2016</v>
      </c>
      <c r="B42" s="714" t="s">
        <v>1915</v>
      </c>
      <c r="C42" s="715">
        <v>4</v>
      </c>
      <c r="D42" s="713" t="s">
        <v>79</v>
      </c>
      <c r="E42" s="716"/>
      <c r="F42" s="717" t="s">
        <v>76</v>
      </c>
      <c r="G42" s="715"/>
      <c r="H42" s="713" t="s">
        <v>77</v>
      </c>
      <c r="I42" s="716"/>
      <c r="J42" s="722" t="s">
        <v>2016</v>
      </c>
      <c r="K42" s="718" t="s">
        <v>2017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="110" zoomScaleNormal="110" workbookViewId="0">
      <selection activeCell="E9" sqref="E9"/>
    </sheetView>
  </sheetViews>
  <sheetFormatPr baseColWidth="10" defaultColWidth="10.7109375" defaultRowHeight="15" x14ac:dyDescent="0.25"/>
  <cols>
    <col min="1" max="1" width="8.140625" style="1" customWidth="1"/>
    <col min="2" max="5" width="21.42578125" style="1" customWidth="1"/>
    <col min="6" max="6" width="2.42578125" customWidth="1"/>
    <col min="7" max="7" width="6" customWidth="1"/>
    <col min="8" max="8" width="15.140625" customWidth="1"/>
    <col min="9" max="15" width="4.140625" customWidth="1"/>
  </cols>
  <sheetData>
    <row r="1" spans="1:8" x14ac:dyDescent="0.25">
      <c r="A1" s="864" t="s">
        <v>498</v>
      </c>
      <c r="B1" s="864"/>
      <c r="C1" s="864"/>
      <c r="D1" s="864"/>
      <c r="E1" s="864"/>
    </row>
    <row r="2" spans="1:8" x14ac:dyDescent="0.25">
      <c r="A2" s="6" t="s">
        <v>96</v>
      </c>
      <c r="B2" s="6" t="s">
        <v>97</v>
      </c>
      <c r="C2" s="6" t="s">
        <v>98</v>
      </c>
      <c r="D2" s="6" t="s">
        <v>99</v>
      </c>
      <c r="E2" s="6" t="s">
        <v>100</v>
      </c>
    </row>
    <row r="3" spans="1:8" x14ac:dyDescent="0.25">
      <c r="A3" s="3" t="s">
        <v>113</v>
      </c>
      <c r="B3" s="3"/>
      <c r="C3" s="3"/>
      <c r="D3" s="3"/>
      <c r="E3" s="3"/>
    </row>
    <row r="4" spans="1:8" x14ac:dyDescent="0.25">
      <c r="A4" s="3" t="s">
        <v>119</v>
      </c>
      <c r="B4" s="3"/>
      <c r="C4" s="3"/>
      <c r="D4" s="3"/>
      <c r="E4" s="3"/>
    </row>
    <row r="5" spans="1:8" x14ac:dyDescent="0.25">
      <c r="A5" s="3" t="s">
        <v>124</v>
      </c>
      <c r="B5" s="3"/>
      <c r="C5" s="3"/>
      <c r="D5" s="3"/>
      <c r="E5" s="3"/>
    </row>
    <row r="6" spans="1:8" x14ac:dyDescent="0.25">
      <c r="A6" s="3" t="s">
        <v>128</v>
      </c>
      <c r="B6" s="3"/>
      <c r="C6" s="3"/>
      <c r="D6" s="3"/>
      <c r="E6" s="3"/>
    </row>
    <row r="7" spans="1:8" x14ac:dyDescent="0.25">
      <c r="A7" s="3" t="s">
        <v>132</v>
      </c>
      <c r="B7" s="3"/>
      <c r="C7" s="3"/>
      <c r="D7" s="3"/>
      <c r="E7" s="3"/>
    </row>
    <row r="8" spans="1:8" x14ac:dyDescent="0.25">
      <c r="A8" s="3" t="s">
        <v>137</v>
      </c>
      <c r="B8" s="3"/>
      <c r="C8" s="3"/>
      <c r="D8" s="3"/>
      <c r="E8" s="3"/>
    </row>
    <row r="9" spans="1:8" x14ac:dyDescent="0.25">
      <c r="A9" s="3" t="s">
        <v>141</v>
      </c>
      <c r="B9" s="15">
        <v>30990</v>
      </c>
      <c r="C9" s="3" t="s">
        <v>499</v>
      </c>
      <c r="D9" s="3" t="s">
        <v>115</v>
      </c>
      <c r="E9" s="3" t="s">
        <v>269</v>
      </c>
      <c r="G9" t="s">
        <v>500</v>
      </c>
      <c r="H9" t="s">
        <v>501</v>
      </c>
    </row>
    <row r="10" spans="1:8" x14ac:dyDescent="0.25">
      <c r="A10" s="3" t="s">
        <v>145</v>
      </c>
      <c r="B10" s="3"/>
      <c r="C10" s="3"/>
      <c r="D10" s="3"/>
      <c r="E10" s="3"/>
    </row>
    <row r="11" spans="1:8" x14ac:dyDescent="0.25">
      <c r="A11" s="3" t="s">
        <v>149</v>
      </c>
      <c r="B11" s="3"/>
      <c r="C11" s="3"/>
      <c r="D11" s="3"/>
      <c r="E11" s="3"/>
    </row>
    <row r="12" spans="1:8" x14ac:dyDescent="0.25">
      <c r="A12" s="3" t="s">
        <v>153</v>
      </c>
      <c r="B12" s="3"/>
      <c r="C12" s="3"/>
      <c r="D12" s="3"/>
      <c r="E12" s="3"/>
    </row>
    <row r="13" spans="1:8" x14ac:dyDescent="0.25">
      <c r="A13" s="3" t="s">
        <v>157</v>
      </c>
      <c r="B13" s="3"/>
      <c r="C13" s="3"/>
      <c r="D13" s="3"/>
      <c r="E13" s="3"/>
    </row>
    <row r="14" spans="1:8" x14ac:dyDescent="0.25">
      <c r="A14" s="3" t="s">
        <v>161</v>
      </c>
      <c r="B14" s="3"/>
      <c r="C14" s="3"/>
      <c r="D14" s="3"/>
      <c r="E14" s="3"/>
    </row>
    <row r="15" spans="1:8" x14ac:dyDescent="0.25">
      <c r="A15" s="3" t="s">
        <v>164</v>
      </c>
      <c r="B15" s="3"/>
      <c r="C15" s="3"/>
      <c r="D15" s="3"/>
      <c r="E15" s="3"/>
    </row>
    <row r="16" spans="1:8" x14ac:dyDescent="0.25">
      <c r="A16" s="3" t="s">
        <v>166</v>
      </c>
      <c r="B16" s="3"/>
      <c r="C16" s="3"/>
      <c r="D16" s="3"/>
      <c r="E16" s="3"/>
    </row>
    <row r="17" spans="1:5" x14ac:dyDescent="0.25">
      <c r="A17" s="3" t="s">
        <v>169</v>
      </c>
      <c r="B17" s="3"/>
      <c r="C17" s="3"/>
      <c r="D17" s="3"/>
      <c r="E17" s="3"/>
    </row>
    <row r="18" spans="1:5" x14ac:dyDescent="0.25">
      <c r="A18" s="3" t="s">
        <v>172</v>
      </c>
      <c r="B18" s="3"/>
      <c r="C18" s="3"/>
      <c r="D18" s="3"/>
      <c r="E18" s="3"/>
    </row>
    <row r="19" spans="1:5" x14ac:dyDescent="0.25">
      <c r="A19" s="3" t="s">
        <v>175</v>
      </c>
      <c r="B19" s="3"/>
      <c r="C19" s="3"/>
      <c r="D19" s="3"/>
      <c r="E19" s="3"/>
    </row>
    <row r="20" spans="1:5" x14ac:dyDescent="0.25">
      <c r="A20" s="3" t="s">
        <v>178</v>
      </c>
      <c r="B20" s="3"/>
      <c r="C20" s="3"/>
      <c r="D20" s="3"/>
      <c r="E20" s="3"/>
    </row>
    <row r="21" spans="1:5" x14ac:dyDescent="0.25">
      <c r="A21" s="3" t="s">
        <v>181</v>
      </c>
      <c r="B21" s="3"/>
      <c r="C21" s="3"/>
      <c r="D21" s="3"/>
      <c r="E21" s="3"/>
    </row>
    <row r="22" spans="1:5" x14ac:dyDescent="0.25">
      <c r="A22" s="3" t="s">
        <v>184</v>
      </c>
      <c r="B22" s="3"/>
      <c r="C22" s="3"/>
      <c r="D22" s="3"/>
      <c r="E22" s="3"/>
    </row>
    <row r="23" spans="1:5" x14ac:dyDescent="0.25">
      <c r="A23" s="3" t="s">
        <v>187</v>
      </c>
      <c r="B23" s="3"/>
      <c r="C23" s="3"/>
      <c r="D23" s="3"/>
      <c r="E23" s="3"/>
    </row>
    <row r="24" spans="1:5" x14ac:dyDescent="0.25">
      <c r="A24" s="3" t="s">
        <v>189</v>
      </c>
      <c r="B24" s="3"/>
      <c r="C24" s="3"/>
      <c r="D24" s="3"/>
      <c r="E24" s="3"/>
    </row>
  </sheetData>
  <sheetProtection selectLockedCells="1" selectUnlockedCells="1"/>
  <mergeCells count="1">
    <mergeCell ref="A1:E1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="110" zoomScaleNormal="110" workbookViewId="0"/>
  </sheetViews>
  <sheetFormatPr baseColWidth="10" defaultColWidth="10.7109375" defaultRowHeight="15" x14ac:dyDescent="0.25"/>
  <cols>
    <col min="1" max="1" width="8.140625" style="1" customWidth="1"/>
    <col min="2" max="5" width="21.42578125" style="1" customWidth="1"/>
    <col min="6" max="6" width="2.42578125" customWidth="1"/>
    <col min="7" max="7" width="6" customWidth="1"/>
    <col min="8" max="8" width="15.140625" customWidth="1"/>
    <col min="9" max="16" width="4.140625" customWidth="1"/>
  </cols>
  <sheetData>
    <row r="1" spans="1:16" x14ac:dyDescent="0.25">
      <c r="A1" s="862" t="s">
        <v>502</v>
      </c>
      <c r="B1" s="862"/>
      <c r="C1" s="862"/>
      <c r="D1" s="862"/>
      <c r="E1" s="862"/>
      <c r="G1" s="862" t="s">
        <v>95</v>
      </c>
      <c r="H1" s="862"/>
      <c r="I1" s="862"/>
      <c r="J1" s="862"/>
      <c r="K1" s="862"/>
      <c r="L1" s="862"/>
      <c r="M1" s="862"/>
      <c r="N1" s="862"/>
      <c r="O1" s="862"/>
      <c r="P1" s="862"/>
    </row>
    <row r="2" spans="1:16" x14ac:dyDescent="0.25">
      <c r="A2" s="7" t="s">
        <v>96</v>
      </c>
      <c r="B2" s="7" t="s">
        <v>97</v>
      </c>
      <c r="C2" s="7" t="s">
        <v>98</v>
      </c>
      <c r="D2" s="7" t="s">
        <v>99</v>
      </c>
      <c r="E2" s="7" t="s">
        <v>100</v>
      </c>
      <c r="G2" s="7" t="s">
        <v>101</v>
      </c>
      <c r="H2" s="7" t="s">
        <v>102</v>
      </c>
      <c r="I2" s="7" t="s">
        <v>103</v>
      </c>
      <c r="J2" s="7" t="s">
        <v>104</v>
      </c>
      <c r="K2" s="7" t="s">
        <v>105</v>
      </c>
      <c r="L2" s="7" t="s">
        <v>106</v>
      </c>
      <c r="M2" s="7" t="s">
        <v>107</v>
      </c>
      <c r="N2" s="7" t="s">
        <v>108</v>
      </c>
      <c r="O2" s="7" t="s">
        <v>109</v>
      </c>
      <c r="P2" s="7" t="s">
        <v>110</v>
      </c>
    </row>
    <row r="3" spans="1:16" x14ac:dyDescent="0.25">
      <c r="A3" s="5" t="s">
        <v>113</v>
      </c>
      <c r="B3" s="5"/>
      <c r="C3" s="5"/>
      <c r="D3" s="5"/>
      <c r="E3" s="5"/>
      <c r="G3" s="5">
        <v>1</v>
      </c>
      <c r="H3" s="5"/>
      <c r="I3" s="5"/>
      <c r="J3" s="5"/>
      <c r="K3" s="5"/>
      <c r="L3" s="34"/>
      <c r="M3" s="34"/>
      <c r="N3" s="34"/>
      <c r="O3" s="34"/>
      <c r="P3" s="34"/>
    </row>
    <row r="4" spans="1:16" x14ac:dyDescent="0.25">
      <c r="A4" s="5" t="s">
        <v>119</v>
      </c>
      <c r="B4" s="5"/>
      <c r="C4" s="5"/>
      <c r="D4" s="5"/>
      <c r="E4" s="5"/>
      <c r="G4" s="5">
        <v>2</v>
      </c>
      <c r="H4" s="5"/>
      <c r="I4" s="5"/>
      <c r="J4" s="5"/>
      <c r="K4" s="5"/>
      <c r="L4" s="34"/>
      <c r="M4" s="34"/>
      <c r="N4" s="34"/>
      <c r="O4" s="34"/>
      <c r="P4" s="34"/>
    </row>
    <row r="5" spans="1:16" x14ac:dyDescent="0.25">
      <c r="A5" s="5" t="s">
        <v>124</v>
      </c>
      <c r="B5" s="5"/>
      <c r="C5" s="5"/>
      <c r="D5" s="5"/>
      <c r="E5" s="5"/>
      <c r="G5" s="5">
        <v>3</v>
      </c>
      <c r="H5" s="5"/>
      <c r="I5" s="5"/>
      <c r="J5" s="5"/>
      <c r="K5" s="5"/>
      <c r="L5" s="34"/>
      <c r="M5" s="34"/>
      <c r="N5" s="34"/>
      <c r="O5" s="34"/>
      <c r="P5" s="34"/>
    </row>
    <row r="6" spans="1:16" x14ac:dyDescent="0.25">
      <c r="A6" s="5" t="s">
        <v>128</v>
      </c>
      <c r="B6" s="5"/>
      <c r="C6" s="5"/>
      <c r="D6" s="5"/>
      <c r="E6" s="5"/>
      <c r="G6" s="5">
        <v>4</v>
      </c>
      <c r="H6" s="5"/>
      <c r="I6" s="5"/>
      <c r="J6" s="5"/>
      <c r="K6" s="5"/>
      <c r="L6" s="34"/>
      <c r="M6" s="34"/>
      <c r="N6" s="34"/>
      <c r="O6" s="34"/>
      <c r="P6" s="34"/>
    </row>
    <row r="7" spans="1:16" x14ac:dyDescent="0.25">
      <c r="A7" s="5" t="s">
        <v>132</v>
      </c>
      <c r="B7" s="5"/>
      <c r="C7" s="5"/>
      <c r="D7" s="5"/>
      <c r="E7" s="5"/>
      <c r="G7" s="5">
        <v>5</v>
      </c>
      <c r="H7" s="5"/>
      <c r="I7" s="5"/>
      <c r="J7" s="5"/>
      <c r="K7" s="5"/>
      <c r="L7" s="34"/>
      <c r="M7" s="34"/>
      <c r="N7" s="34"/>
      <c r="O7" s="34"/>
      <c r="P7" s="34"/>
    </row>
    <row r="8" spans="1:16" x14ac:dyDescent="0.25">
      <c r="A8" s="5" t="s">
        <v>137</v>
      </c>
      <c r="B8" s="5"/>
      <c r="C8" s="5"/>
      <c r="D8" s="5"/>
      <c r="E8" s="5"/>
      <c r="G8" s="5">
        <v>6</v>
      </c>
      <c r="H8" s="5"/>
      <c r="I8" s="5"/>
      <c r="J8" s="5"/>
      <c r="K8" s="5"/>
      <c r="L8" s="34"/>
      <c r="M8" s="34"/>
      <c r="N8" s="34"/>
      <c r="O8" s="34"/>
      <c r="P8" s="34"/>
    </row>
    <row r="9" spans="1:16" x14ac:dyDescent="0.25">
      <c r="A9" s="5" t="s">
        <v>141</v>
      </c>
      <c r="B9" s="5"/>
      <c r="C9" s="5"/>
      <c r="D9" s="5"/>
      <c r="E9" s="5"/>
      <c r="G9" s="5">
        <v>7</v>
      </c>
      <c r="H9" s="5"/>
      <c r="I9" s="5"/>
      <c r="J9" s="5"/>
      <c r="K9" s="5"/>
      <c r="L9" s="34"/>
      <c r="M9" s="34"/>
      <c r="N9" s="34"/>
      <c r="O9" s="34"/>
      <c r="P9" s="34"/>
    </row>
    <row r="10" spans="1:16" x14ac:dyDescent="0.25">
      <c r="A10" s="5" t="s">
        <v>145</v>
      </c>
      <c r="B10" s="5"/>
      <c r="C10" s="5"/>
      <c r="D10" s="5"/>
      <c r="E10" s="5"/>
      <c r="G10" s="5">
        <v>8</v>
      </c>
      <c r="H10" s="5"/>
      <c r="I10" s="5"/>
      <c r="J10" s="5"/>
      <c r="K10" s="5"/>
      <c r="L10" s="34"/>
      <c r="M10" s="34"/>
      <c r="N10" s="34"/>
      <c r="O10" s="34"/>
      <c r="P10" s="34"/>
    </row>
    <row r="11" spans="1:16" x14ac:dyDescent="0.25">
      <c r="A11" s="5" t="s">
        <v>149</v>
      </c>
      <c r="B11" s="5"/>
      <c r="C11" s="5"/>
      <c r="D11" s="5"/>
      <c r="E11" s="5"/>
      <c r="G11" s="5">
        <v>9</v>
      </c>
      <c r="H11" s="5"/>
      <c r="I11" s="5"/>
      <c r="J11" s="5"/>
      <c r="K11" s="5"/>
      <c r="L11" s="34"/>
      <c r="M11" s="34"/>
      <c r="N11" s="34"/>
      <c r="O11" s="34"/>
      <c r="P11" s="34"/>
    </row>
    <row r="12" spans="1:16" x14ac:dyDescent="0.25">
      <c r="A12" s="5" t="s">
        <v>153</v>
      </c>
      <c r="B12" s="5"/>
      <c r="C12" s="5"/>
      <c r="D12" s="5"/>
      <c r="E12" s="5"/>
      <c r="G12" s="5">
        <v>10</v>
      </c>
      <c r="H12" s="5"/>
      <c r="I12" s="5"/>
      <c r="J12" s="5"/>
      <c r="K12" s="5"/>
      <c r="L12" s="34"/>
      <c r="M12" s="34"/>
      <c r="N12" s="34"/>
      <c r="O12" s="34"/>
      <c r="P12" s="34"/>
    </row>
    <row r="13" spans="1:16" x14ac:dyDescent="0.25">
      <c r="A13" s="5" t="s">
        <v>157</v>
      </c>
      <c r="B13" s="5"/>
      <c r="C13" s="5"/>
      <c r="D13" s="5"/>
      <c r="E13" s="5"/>
      <c r="G13" s="5">
        <v>11</v>
      </c>
      <c r="H13" s="5"/>
      <c r="I13" s="5"/>
      <c r="J13" s="5"/>
      <c r="K13" s="5"/>
      <c r="L13" s="34"/>
      <c r="M13" s="34"/>
      <c r="N13" s="34"/>
      <c r="O13" s="34"/>
      <c r="P13" s="34"/>
    </row>
    <row r="14" spans="1:16" x14ac:dyDescent="0.25">
      <c r="A14" s="5" t="s">
        <v>161</v>
      </c>
      <c r="B14" s="5"/>
      <c r="C14" s="5"/>
      <c r="D14" s="5"/>
      <c r="E14" s="5"/>
      <c r="G14" s="5">
        <v>12</v>
      </c>
      <c r="H14" s="5"/>
      <c r="I14" s="5"/>
      <c r="J14" s="5"/>
      <c r="K14" s="5"/>
      <c r="L14" s="34"/>
      <c r="M14" s="34"/>
      <c r="N14" s="34"/>
      <c r="O14" s="34"/>
      <c r="P14" s="34"/>
    </row>
    <row r="15" spans="1:16" x14ac:dyDescent="0.25">
      <c r="A15" s="5" t="s">
        <v>164</v>
      </c>
      <c r="B15" s="5"/>
      <c r="C15" s="5"/>
      <c r="D15" s="5"/>
      <c r="E15" s="5"/>
    </row>
    <row r="16" spans="1:16" x14ac:dyDescent="0.25">
      <c r="A16" s="5" t="s">
        <v>166</v>
      </c>
      <c r="B16" s="5"/>
      <c r="C16" s="5"/>
      <c r="D16" s="5"/>
      <c r="E16" s="5"/>
    </row>
    <row r="17" spans="1:5" x14ac:dyDescent="0.25">
      <c r="A17" s="5" t="s">
        <v>169</v>
      </c>
      <c r="B17" s="5"/>
      <c r="C17" s="5"/>
      <c r="D17" s="5"/>
      <c r="E17" s="5"/>
    </row>
    <row r="18" spans="1:5" x14ac:dyDescent="0.25">
      <c r="A18" s="5" t="s">
        <v>172</v>
      </c>
      <c r="B18" s="5"/>
      <c r="C18" s="5"/>
      <c r="D18" s="5"/>
      <c r="E18" s="5"/>
    </row>
    <row r="19" spans="1:5" x14ac:dyDescent="0.25">
      <c r="A19" s="5" t="s">
        <v>175</v>
      </c>
      <c r="B19" s="5"/>
      <c r="C19" s="5"/>
      <c r="D19" s="5"/>
      <c r="E19" s="5"/>
    </row>
    <row r="20" spans="1:5" x14ac:dyDescent="0.25">
      <c r="A20" s="5" t="s">
        <v>178</v>
      </c>
      <c r="B20" s="5"/>
      <c r="C20" s="5"/>
      <c r="D20" s="5"/>
      <c r="E20" s="5"/>
    </row>
    <row r="21" spans="1:5" x14ac:dyDescent="0.25">
      <c r="A21" s="5" t="s">
        <v>181</v>
      </c>
      <c r="B21" s="5"/>
      <c r="C21" s="5"/>
      <c r="D21" s="5"/>
      <c r="E21" s="5"/>
    </row>
    <row r="22" spans="1:5" x14ac:dyDescent="0.25">
      <c r="A22" s="5" t="s">
        <v>184</v>
      </c>
      <c r="B22" s="5"/>
      <c r="C22" s="5"/>
      <c r="D22" s="5"/>
      <c r="E22" s="5"/>
    </row>
    <row r="23" spans="1:5" x14ac:dyDescent="0.25">
      <c r="A23" s="5" t="s">
        <v>187</v>
      </c>
      <c r="B23" s="5"/>
      <c r="C23" s="5"/>
      <c r="D23" s="5"/>
      <c r="E23" s="5"/>
    </row>
    <row r="24" spans="1:5" x14ac:dyDescent="0.25">
      <c r="A24" s="5" t="s">
        <v>189</v>
      </c>
      <c r="B24" s="5"/>
      <c r="C24" s="5"/>
      <c r="D24" s="5"/>
      <c r="E24" s="5"/>
    </row>
    <row r="25" spans="1:5" x14ac:dyDescent="0.25">
      <c r="A25" s="11"/>
      <c r="B25" s="11"/>
      <c r="C25" s="11"/>
      <c r="D25" s="11"/>
      <c r="E25" s="11"/>
    </row>
    <row r="27" spans="1:5" x14ac:dyDescent="0.25">
      <c r="A27" s="862" t="s">
        <v>208</v>
      </c>
      <c r="B27" s="862"/>
      <c r="C27" s="862"/>
      <c r="D27" s="862"/>
      <c r="E27" s="862"/>
    </row>
    <row r="28" spans="1:5" x14ac:dyDescent="0.25">
      <c r="A28" s="7" t="s">
        <v>194</v>
      </c>
      <c r="B28" s="7" t="s">
        <v>97</v>
      </c>
      <c r="C28" s="7" t="s">
        <v>98</v>
      </c>
      <c r="D28" s="7" t="s">
        <v>99</v>
      </c>
      <c r="E28" s="7" t="s">
        <v>100</v>
      </c>
    </row>
    <row r="29" spans="1:5" x14ac:dyDescent="0.25">
      <c r="A29" s="5" t="s">
        <v>113</v>
      </c>
      <c r="B29" s="5"/>
      <c r="C29" s="5"/>
      <c r="D29" s="5"/>
      <c r="E29" s="5"/>
    </row>
    <row r="30" spans="1:5" x14ac:dyDescent="0.25">
      <c r="A30" s="5" t="s">
        <v>119</v>
      </c>
      <c r="B30" s="5"/>
      <c r="C30" s="5"/>
      <c r="D30" s="5"/>
      <c r="E30" s="5"/>
    </row>
    <row r="31" spans="1:5" x14ac:dyDescent="0.25">
      <c r="A31" s="5" t="s">
        <v>124</v>
      </c>
      <c r="B31" s="5"/>
      <c r="C31" s="5"/>
      <c r="D31" s="5"/>
      <c r="E31" s="5"/>
    </row>
    <row r="32" spans="1:5" x14ac:dyDescent="0.25">
      <c r="A32" s="5" t="s">
        <v>128</v>
      </c>
      <c r="B32" s="5"/>
      <c r="C32" s="5"/>
      <c r="D32" s="5"/>
      <c r="E32" s="5"/>
    </row>
    <row r="33" spans="1:5" x14ac:dyDescent="0.25">
      <c r="A33" s="5" t="s">
        <v>132</v>
      </c>
      <c r="B33" s="5"/>
      <c r="C33" s="5"/>
      <c r="D33" s="5"/>
      <c r="E33" s="5"/>
    </row>
  </sheetData>
  <sheetProtection selectLockedCells="1" selectUnlockedCells="1"/>
  <mergeCells count="3">
    <mergeCell ref="A1:E1"/>
    <mergeCell ref="G1:P1"/>
    <mergeCell ref="A27:E27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zoomScale="110" zoomScaleNormal="110" workbookViewId="0"/>
  </sheetViews>
  <sheetFormatPr baseColWidth="10" defaultColWidth="10.7109375" defaultRowHeight="15" x14ac:dyDescent="0.25"/>
  <cols>
    <col min="1" max="1" width="8.140625" style="1" customWidth="1"/>
    <col min="2" max="5" width="21.42578125" style="1" customWidth="1"/>
    <col min="6" max="6" width="2.42578125" customWidth="1"/>
    <col min="7" max="8" width="14.140625" customWidth="1"/>
    <col min="9" max="10" width="11.7109375" customWidth="1"/>
    <col min="11" max="11" width="6" customWidth="1"/>
    <col min="12" max="12" width="15.5703125" customWidth="1"/>
    <col min="13" max="13" width="3.7109375" customWidth="1"/>
    <col min="14" max="15" width="3" customWidth="1"/>
    <col min="16" max="16" width="2.42578125" customWidth="1"/>
    <col min="17" max="17" width="3" customWidth="1"/>
    <col min="18" max="19" width="3.28515625" customWidth="1"/>
    <col min="20" max="20" width="4.28515625" customWidth="1"/>
  </cols>
  <sheetData>
    <row r="1" spans="1:20" x14ac:dyDescent="0.25">
      <c r="A1" s="864" t="s">
        <v>503</v>
      </c>
      <c r="B1" s="864"/>
      <c r="C1" s="864"/>
      <c r="D1" s="864"/>
      <c r="E1" s="864"/>
    </row>
    <row r="2" spans="1:20" x14ac:dyDescent="0.25">
      <c r="A2" s="6" t="s">
        <v>96</v>
      </c>
      <c r="B2" s="6" t="s">
        <v>97</v>
      </c>
      <c r="C2" s="6" t="s">
        <v>98</v>
      </c>
      <c r="D2" s="6" t="s">
        <v>99</v>
      </c>
      <c r="E2" s="6" t="s">
        <v>100</v>
      </c>
      <c r="K2" s="864" t="s">
        <v>95</v>
      </c>
      <c r="L2" s="864"/>
      <c r="M2" s="864"/>
      <c r="N2" s="864"/>
      <c r="O2" s="864"/>
      <c r="P2" s="864"/>
      <c r="Q2" s="864"/>
      <c r="R2" s="864"/>
      <c r="S2" s="864"/>
      <c r="T2" s="864"/>
    </row>
    <row r="3" spans="1:20" x14ac:dyDescent="0.25">
      <c r="A3" s="3" t="s">
        <v>113</v>
      </c>
      <c r="B3" s="15">
        <v>31662</v>
      </c>
      <c r="C3" s="3" t="s">
        <v>504</v>
      </c>
      <c r="D3" s="3" t="s">
        <v>115</v>
      </c>
      <c r="E3" s="3" t="s">
        <v>207</v>
      </c>
      <c r="G3" t="s">
        <v>400</v>
      </c>
      <c r="K3" s="6" t="s">
        <v>101</v>
      </c>
      <c r="L3" s="6" t="s">
        <v>102</v>
      </c>
      <c r="M3" s="6" t="s">
        <v>103</v>
      </c>
      <c r="N3" s="6" t="s">
        <v>104</v>
      </c>
      <c r="O3" s="6" t="s">
        <v>105</v>
      </c>
      <c r="P3" s="6" t="s">
        <v>106</v>
      </c>
      <c r="Q3" s="6" t="s">
        <v>107</v>
      </c>
      <c r="R3" s="6" t="s">
        <v>108</v>
      </c>
      <c r="S3" s="6" t="s">
        <v>109</v>
      </c>
      <c r="T3" s="6" t="s">
        <v>110</v>
      </c>
    </row>
    <row r="4" spans="1:20" x14ac:dyDescent="0.25">
      <c r="A4" s="3" t="s">
        <v>119</v>
      </c>
      <c r="B4" s="15">
        <v>31669</v>
      </c>
      <c r="C4" s="3" t="s">
        <v>115</v>
      </c>
      <c r="D4" s="3" t="s">
        <v>385</v>
      </c>
      <c r="E4" s="3" t="s">
        <v>339</v>
      </c>
      <c r="K4" s="3">
        <v>1</v>
      </c>
      <c r="L4" s="3" t="s">
        <v>469</v>
      </c>
      <c r="M4" s="3">
        <v>58</v>
      </c>
      <c r="N4" s="3">
        <v>22</v>
      </c>
      <c r="O4" s="3">
        <v>16</v>
      </c>
      <c r="P4" s="2">
        <v>4</v>
      </c>
      <c r="Q4" s="2">
        <v>2</v>
      </c>
      <c r="R4" s="2">
        <v>52</v>
      </c>
      <c r="S4" s="2">
        <v>16</v>
      </c>
      <c r="T4" s="2">
        <f t="shared" ref="T4:T15" si="0">R4-S4</f>
        <v>36</v>
      </c>
    </row>
    <row r="5" spans="1:20" x14ac:dyDescent="0.25">
      <c r="A5" s="3" t="s">
        <v>124</v>
      </c>
      <c r="B5" s="15">
        <v>31683</v>
      </c>
      <c r="C5" s="3" t="s">
        <v>389</v>
      </c>
      <c r="D5" s="3" t="s">
        <v>115</v>
      </c>
      <c r="E5" s="3" t="s">
        <v>292</v>
      </c>
      <c r="K5" s="3">
        <v>2</v>
      </c>
      <c r="L5" s="3" t="s">
        <v>389</v>
      </c>
      <c r="M5" s="3">
        <v>53</v>
      </c>
      <c r="N5" s="3">
        <v>22</v>
      </c>
      <c r="O5" s="3">
        <v>14</v>
      </c>
      <c r="P5" s="2">
        <v>3</v>
      </c>
      <c r="Q5" s="2">
        <v>5</v>
      </c>
      <c r="R5" s="2">
        <v>55</v>
      </c>
      <c r="S5" s="2">
        <v>24</v>
      </c>
      <c r="T5" s="2">
        <f t="shared" si="0"/>
        <v>31</v>
      </c>
    </row>
    <row r="6" spans="1:20" x14ac:dyDescent="0.25">
      <c r="A6" s="3" t="s">
        <v>128</v>
      </c>
      <c r="B6" s="22">
        <v>31690</v>
      </c>
      <c r="C6" s="3" t="s">
        <v>115</v>
      </c>
      <c r="D6" s="3" t="s">
        <v>118</v>
      </c>
      <c r="E6" s="3" t="s">
        <v>339</v>
      </c>
      <c r="G6" t="s">
        <v>258</v>
      </c>
      <c r="K6" s="3">
        <v>3</v>
      </c>
      <c r="L6" s="3" t="s">
        <v>437</v>
      </c>
      <c r="M6" s="3">
        <v>48</v>
      </c>
      <c r="N6" s="3">
        <v>22</v>
      </c>
      <c r="O6" s="3">
        <v>10</v>
      </c>
      <c r="P6" s="2">
        <v>6</v>
      </c>
      <c r="Q6" s="2">
        <v>6</v>
      </c>
      <c r="R6" s="2">
        <v>37</v>
      </c>
      <c r="S6" s="2">
        <v>35</v>
      </c>
      <c r="T6" s="2">
        <f t="shared" si="0"/>
        <v>2</v>
      </c>
    </row>
    <row r="7" spans="1:20" x14ac:dyDescent="0.25">
      <c r="A7" s="3" t="s">
        <v>132</v>
      </c>
      <c r="B7" s="15">
        <v>31704</v>
      </c>
      <c r="C7" s="3" t="s">
        <v>430</v>
      </c>
      <c r="D7" s="3" t="s">
        <v>115</v>
      </c>
      <c r="E7" s="3" t="s">
        <v>197</v>
      </c>
      <c r="K7" s="3">
        <v>4</v>
      </c>
      <c r="L7" s="3" t="s">
        <v>471</v>
      </c>
      <c r="M7" s="3">
        <v>47</v>
      </c>
      <c r="N7" s="3">
        <v>22</v>
      </c>
      <c r="O7" s="3">
        <v>9</v>
      </c>
      <c r="P7" s="2">
        <v>7</v>
      </c>
      <c r="Q7" s="2">
        <v>6</v>
      </c>
      <c r="R7" s="2">
        <v>47</v>
      </c>
      <c r="S7" s="2">
        <v>33</v>
      </c>
      <c r="T7" s="2">
        <f t="shared" si="0"/>
        <v>14</v>
      </c>
    </row>
    <row r="8" spans="1:20" x14ac:dyDescent="0.25">
      <c r="A8" s="3" t="s">
        <v>137</v>
      </c>
      <c r="B8" s="15">
        <v>31711</v>
      </c>
      <c r="C8" s="3" t="s">
        <v>115</v>
      </c>
      <c r="D8" s="3" t="s">
        <v>505</v>
      </c>
      <c r="E8" s="3" t="s">
        <v>151</v>
      </c>
      <c r="G8" t="s">
        <v>506</v>
      </c>
      <c r="H8" t="s">
        <v>507</v>
      </c>
      <c r="I8" t="s">
        <v>382</v>
      </c>
      <c r="J8" t="s">
        <v>258</v>
      </c>
      <c r="K8" s="3">
        <v>5</v>
      </c>
      <c r="L8" s="3" t="s">
        <v>508</v>
      </c>
      <c r="M8" s="3">
        <v>45</v>
      </c>
      <c r="N8" s="3">
        <v>22</v>
      </c>
      <c r="O8" s="3">
        <v>10</v>
      </c>
      <c r="P8" s="2">
        <v>3</v>
      </c>
      <c r="Q8" s="2">
        <v>9</v>
      </c>
      <c r="R8" s="2">
        <v>45</v>
      </c>
      <c r="S8" s="2">
        <v>38</v>
      </c>
      <c r="T8" s="2">
        <f t="shared" si="0"/>
        <v>7</v>
      </c>
    </row>
    <row r="9" spans="1:20" x14ac:dyDescent="0.25">
      <c r="A9" s="3" t="s">
        <v>141</v>
      </c>
      <c r="B9" s="15">
        <v>31725</v>
      </c>
      <c r="C9" s="3" t="s">
        <v>509</v>
      </c>
      <c r="D9" s="3" t="s">
        <v>115</v>
      </c>
      <c r="E9" s="3" t="s">
        <v>197</v>
      </c>
      <c r="G9" t="s">
        <v>510</v>
      </c>
      <c r="K9" s="3">
        <v>6</v>
      </c>
      <c r="L9" s="3" t="s">
        <v>385</v>
      </c>
      <c r="M9" s="3">
        <v>44</v>
      </c>
      <c r="N9" s="3">
        <v>22</v>
      </c>
      <c r="O9" s="3">
        <v>8</v>
      </c>
      <c r="P9" s="2">
        <v>6</v>
      </c>
      <c r="Q9" s="2">
        <v>8</v>
      </c>
      <c r="R9" s="2">
        <v>36</v>
      </c>
      <c r="S9" s="2">
        <v>30</v>
      </c>
      <c r="T9" s="2">
        <f t="shared" si="0"/>
        <v>6</v>
      </c>
    </row>
    <row r="10" spans="1:20" x14ac:dyDescent="0.25">
      <c r="A10" s="3" t="s">
        <v>145</v>
      </c>
      <c r="B10" s="15">
        <v>31739</v>
      </c>
      <c r="C10" s="3" t="s">
        <v>115</v>
      </c>
      <c r="D10" s="3" t="s">
        <v>437</v>
      </c>
      <c r="E10" s="3" t="s">
        <v>185</v>
      </c>
      <c r="K10" s="3">
        <v>7</v>
      </c>
      <c r="L10" s="3" t="s">
        <v>115</v>
      </c>
      <c r="M10" s="3">
        <v>44</v>
      </c>
      <c r="N10" s="3">
        <v>22</v>
      </c>
      <c r="O10" s="3">
        <v>10</v>
      </c>
      <c r="P10" s="2">
        <v>2</v>
      </c>
      <c r="Q10" s="2">
        <v>10</v>
      </c>
      <c r="R10" s="2">
        <v>38</v>
      </c>
      <c r="S10" s="2">
        <v>33</v>
      </c>
      <c r="T10" s="2">
        <f t="shared" si="0"/>
        <v>5</v>
      </c>
    </row>
    <row r="11" spans="1:20" x14ac:dyDescent="0.25">
      <c r="A11" s="3" t="s">
        <v>149</v>
      </c>
      <c r="B11" s="15">
        <v>31753</v>
      </c>
      <c r="C11" s="3" t="s">
        <v>508</v>
      </c>
      <c r="D11" s="3" t="s">
        <v>115</v>
      </c>
      <c r="E11" s="3" t="s">
        <v>440</v>
      </c>
      <c r="K11" s="3">
        <v>8</v>
      </c>
      <c r="L11" s="3" t="s">
        <v>118</v>
      </c>
      <c r="M11" s="3">
        <v>44</v>
      </c>
      <c r="N11" s="3">
        <v>22</v>
      </c>
      <c r="O11" s="3">
        <v>10</v>
      </c>
      <c r="P11" s="2">
        <v>2</v>
      </c>
      <c r="Q11" s="2">
        <v>10</v>
      </c>
      <c r="R11" s="2">
        <v>36</v>
      </c>
      <c r="S11" s="2">
        <v>40</v>
      </c>
      <c r="T11" s="2">
        <f t="shared" si="0"/>
        <v>-4</v>
      </c>
    </row>
    <row r="12" spans="1:20" x14ac:dyDescent="0.25">
      <c r="A12" s="3" t="s">
        <v>153</v>
      </c>
      <c r="B12" s="15">
        <v>31760</v>
      </c>
      <c r="C12" s="3" t="s">
        <v>476</v>
      </c>
      <c r="D12" s="3" t="s">
        <v>115</v>
      </c>
      <c r="E12" s="3" t="s">
        <v>292</v>
      </c>
      <c r="K12" s="3">
        <v>9</v>
      </c>
      <c r="L12" s="3" t="s">
        <v>505</v>
      </c>
      <c r="M12" s="3">
        <v>41</v>
      </c>
      <c r="N12" s="3">
        <v>22</v>
      </c>
      <c r="O12" s="3">
        <v>6</v>
      </c>
      <c r="P12" s="2">
        <v>7</v>
      </c>
      <c r="Q12" s="2">
        <v>9</v>
      </c>
      <c r="R12" s="2">
        <v>25</v>
      </c>
      <c r="S12" s="2">
        <v>30</v>
      </c>
      <c r="T12" s="2">
        <f t="shared" si="0"/>
        <v>-5</v>
      </c>
    </row>
    <row r="13" spans="1:20" x14ac:dyDescent="0.25">
      <c r="A13" s="3" t="s">
        <v>157</v>
      </c>
      <c r="B13" s="15">
        <v>31788</v>
      </c>
      <c r="C13" s="3" t="s">
        <v>115</v>
      </c>
      <c r="D13" s="3" t="s">
        <v>511</v>
      </c>
      <c r="E13" s="3" t="s">
        <v>207</v>
      </c>
      <c r="G13" t="s">
        <v>382</v>
      </c>
      <c r="K13" s="3">
        <v>10</v>
      </c>
      <c r="L13" s="3" t="s">
        <v>430</v>
      </c>
      <c r="M13" s="3">
        <v>38</v>
      </c>
      <c r="N13" s="3">
        <v>22</v>
      </c>
      <c r="O13" s="3">
        <v>6</v>
      </c>
      <c r="P13" s="2">
        <v>4</v>
      </c>
      <c r="Q13" s="2">
        <v>12</v>
      </c>
      <c r="R13" s="2">
        <v>31</v>
      </c>
      <c r="S13" s="2">
        <v>50</v>
      </c>
      <c r="T13" s="2">
        <f t="shared" si="0"/>
        <v>-19</v>
      </c>
    </row>
    <row r="14" spans="1:20" x14ac:dyDescent="0.25">
      <c r="A14" s="3" t="s">
        <v>161</v>
      </c>
      <c r="B14" s="15">
        <v>31795</v>
      </c>
      <c r="C14" s="3" t="s">
        <v>115</v>
      </c>
      <c r="D14" s="3" t="s">
        <v>504</v>
      </c>
      <c r="E14" s="3" t="s">
        <v>252</v>
      </c>
      <c r="G14" t="s">
        <v>258</v>
      </c>
      <c r="H14" t="s">
        <v>400</v>
      </c>
      <c r="I14" t="s">
        <v>512</v>
      </c>
      <c r="J14" t="s">
        <v>513</v>
      </c>
      <c r="K14" s="3">
        <v>11</v>
      </c>
      <c r="L14" s="3" t="s">
        <v>511</v>
      </c>
      <c r="M14" s="3">
        <v>36</v>
      </c>
      <c r="N14" s="3">
        <v>22</v>
      </c>
      <c r="O14" s="3">
        <v>3</v>
      </c>
      <c r="P14" s="2">
        <v>8</v>
      </c>
      <c r="Q14" s="2">
        <v>11</v>
      </c>
      <c r="R14" s="2">
        <v>19</v>
      </c>
      <c r="S14" s="2">
        <v>44</v>
      </c>
      <c r="T14" s="2">
        <f t="shared" si="0"/>
        <v>-25</v>
      </c>
    </row>
    <row r="15" spans="1:20" x14ac:dyDescent="0.25">
      <c r="A15" s="3" t="s">
        <v>164</v>
      </c>
      <c r="B15" s="15">
        <v>31809</v>
      </c>
      <c r="C15" s="3" t="s">
        <v>385</v>
      </c>
      <c r="D15" s="3" t="s">
        <v>115</v>
      </c>
      <c r="E15" s="3" t="s">
        <v>358</v>
      </c>
      <c r="G15" t="s">
        <v>512</v>
      </c>
      <c r="K15" s="3">
        <v>12</v>
      </c>
      <c r="L15" s="3" t="s">
        <v>504</v>
      </c>
      <c r="M15" s="3">
        <v>30</v>
      </c>
      <c r="N15" s="3">
        <v>22</v>
      </c>
      <c r="O15" s="3">
        <v>2</v>
      </c>
      <c r="P15" s="2">
        <v>4</v>
      </c>
      <c r="Q15" s="2">
        <v>16</v>
      </c>
      <c r="R15" s="2">
        <v>19</v>
      </c>
      <c r="S15" s="2">
        <v>67</v>
      </c>
      <c r="T15" s="2">
        <f t="shared" si="0"/>
        <v>-48</v>
      </c>
    </row>
    <row r="16" spans="1:20" x14ac:dyDescent="0.25">
      <c r="A16" s="3" t="s">
        <v>166</v>
      </c>
      <c r="B16" s="15">
        <v>31823</v>
      </c>
      <c r="C16" s="3" t="s">
        <v>115</v>
      </c>
      <c r="D16" s="3" t="s">
        <v>389</v>
      </c>
      <c r="E16" s="3" t="s">
        <v>197</v>
      </c>
      <c r="G16" t="s">
        <v>286</v>
      </c>
      <c r="H16" t="s">
        <v>382</v>
      </c>
      <c r="I16" t="s">
        <v>258</v>
      </c>
    </row>
    <row r="17" spans="1:9" x14ac:dyDescent="0.25">
      <c r="A17" s="3" t="s">
        <v>169</v>
      </c>
      <c r="B17" s="15">
        <v>31844</v>
      </c>
      <c r="C17" s="3" t="s">
        <v>118</v>
      </c>
      <c r="D17" s="3" t="s">
        <v>115</v>
      </c>
      <c r="E17" s="3" t="s">
        <v>232</v>
      </c>
      <c r="G17" t="s">
        <v>258</v>
      </c>
      <c r="H17" t="s">
        <v>514</v>
      </c>
      <c r="I17" t="s">
        <v>515</v>
      </c>
    </row>
    <row r="18" spans="1:9" x14ac:dyDescent="0.25">
      <c r="A18" s="3" t="s">
        <v>172</v>
      </c>
      <c r="B18" s="15">
        <v>31851</v>
      </c>
      <c r="C18" s="3" t="s">
        <v>115</v>
      </c>
      <c r="D18" s="3" t="s">
        <v>430</v>
      </c>
      <c r="E18" s="3" t="s">
        <v>358</v>
      </c>
    </row>
    <row r="19" spans="1:9" x14ac:dyDescent="0.25">
      <c r="A19" s="3" t="s">
        <v>175</v>
      </c>
      <c r="B19" s="15">
        <v>31858</v>
      </c>
      <c r="C19" s="3" t="s">
        <v>505</v>
      </c>
      <c r="D19" s="3" t="s">
        <v>115</v>
      </c>
      <c r="E19" s="3" t="s">
        <v>339</v>
      </c>
    </row>
    <row r="20" spans="1:9" x14ac:dyDescent="0.25">
      <c r="A20" s="3" t="s">
        <v>178</v>
      </c>
      <c r="B20" s="15">
        <v>31872</v>
      </c>
      <c r="C20" s="3" t="s">
        <v>115</v>
      </c>
      <c r="D20" s="3" t="s">
        <v>509</v>
      </c>
      <c r="E20" s="3" t="s">
        <v>207</v>
      </c>
      <c r="G20" t="s">
        <v>516</v>
      </c>
    </row>
    <row r="21" spans="1:9" x14ac:dyDescent="0.25">
      <c r="A21" s="3" t="s">
        <v>181</v>
      </c>
      <c r="B21" s="15">
        <v>31879</v>
      </c>
      <c r="C21" s="3" t="s">
        <v>437</v>
      </c>
      <c r="D21" s="3" t="s">
        <v>115</v>
      </c>
      <c r="E21" s="3" t="s">
        <v>517</v>
      </c>
      <c r="G21" t="s">
        <v>400</v>
      </c>
      <c r="H21" t="s">
        <v>401</v>
      </c>
      <c r="I21" t="s">
        <v>512</v>
      </c>
    </row>
    <row r="22" spans="1:9" x14ac:dyDescent="0.25">
      <c r="A22" s="3" t="s">
        <v>184</v>
      </c>
      <c r="B22" s="15">
        <v>31893</v>
      </c>
      <c r="C22" s="3" t="s">
        <v>115</v>
      </c>
      <c r="D22" s="3" t="s">
        <v>508</v>
      </c>
      <c r="E22" s="3" t="s">
        <v>232</v>
      </c>
      <c r="G22" t="s">
        <v>518</v>
      </c>
      <c r="H22" t="s">
        <v>519</v>
      </c>
    </row>
    <row r="23" spans="1:9" x14ac:dyDescent="0.25">
      <c r="A23" s="3" t="s">
        <v>187</v>
      </c>
      <c r="B23" s="15">
        <v>31900</v>
      </c>
      <c r="C23" s="3" t="s">
        <v>115</v>
      </c>
      <c r="D23" s="3" t="s">
        <v>476</v>
      </c>
      <c r="E23" s="3" t="s">
        <v>292</v>
      </c>
      <c r="G23" t="s">
        <v>512</v>
      </c>
      <c r="H23" t="s">
        <v>249</v>
      </c>
    </row>
    <row r="24" spans="1:9" x14ac:dyDescent="0.25">
      <c r="A24" s="3" t="s">
        <v>189</v>
      </c>
      <c r="B24" s="15">
        <v>31907</v>
      </c>
      <c r="C24" s="3" t="s">
        <v>511</v>
      </c>
      <c r="D24" s="3" t="s">
        <v>115</v>
      </c>
      <c r="E24" s="3" t="s">
        <v>126</v>
      </c>
      <c r="G24" t="s">
        <v>401</v>
      </c>
    </row>
    <row r="25" spans="1:9" x14ac:dyDescent="0.25">
      <c r="A25" s="11"/>
      <c r="B25" s="11"/>
      <c r="C25" s="11"/>
      <c r="D25" s="11"/>
      <c r="E25" s="11"/>
    </row>
    <row r="27" spans="1:9" x14ac:dyDescent="0.25">
      <c r="A27" s="864" t="s">
        <v>520</v>
      </c>
      <c r="B27" s="864"/>
      <c r="C27" s="864"/>
      <c r="D27" s="864"/>
      <c r="E27" s="864"/>
    </row>
    <row r="28" spans="1:9" x14ac:dyDescent="0.25">
      <c r="A28" s="6" t="s">
        <v>194</v>
      </c>
      <c r="B28" s="6" t="s">
        <v>97</v>
      </c>
      <c r="C28" s="6" t="s">
        <v>98</v>
      </c>
      <c r="D28" s="6" t="s">
        <v>99</v>
      </c>
      <c r="E28" s="6" t="s">
        <v>100</v>
      </c>
    </row>
    <row r="29" spans="1:9" x14ac:dyDescent="0.25">
      <c r="A29" s="3" t="s">
        <v>345</v>
      </c>
      <c r="B29" s="3"/>
      <c r="C29" s="3" t="s">
        <v>521</v>
      </c>
      <c r="D29" s="3" t="s">
        <v>115</v>
      </c>
      <c r="E29" s="3" t="s">
        <v>331</v>
      </c>
    </row>
    <row r="30" spans="1:9" x14ac:dyDescent="0.25">
      <c r="A30" s="3" t="s">
        <v>346</v>
      </c>
      <c r="B30" s="3"/>
      <c r="C30" s="3" t="s">
        <v>115</v>
      </c>
      <c r="D30" s="3" t="s">
        <v>416</v>
      </c>
      <c r="E30" s="3" t="s">
        <v>522</v>
      </c>
    </row>
    <row r="31" spans="1:9" x14ac:dyDescent="0.25">
      <c r="A31" s="3" t="s">
        <v>347</v>
      </c>
      <c r="B31" s="3"/>
      <c r="C31" s="3" t="s">
        <v>523</v>
      </c>
      <c r="D31" s="3" t="s">
        <v>115</v>
      </c>
      <c r="E31" s="3" t="s">
        <v>329</v>
      </c>
    </row>
    <row r="32" spans="1:9" x14ac:dyDescent="0.25">
      <c r="A32" s="35"/>
      <c r="B32" s="35"/>
      <c r="C32" s="35"/>
      <c r="D32" s="35"/>
      <c r="E32" s="35"/>
    </row>
    <row r="33" spans="1:20" x14ac:dyDescent="0.25">
      <c r="A33" s="864" t="s">
        <v>524</v>
      </c>
      <c r="B33" s="864"/>
      <c r="C33" s="864"/>
      <c r="D33" s="864"/>
      <c r="E33" s="864"/>
    </row>
    <row r="34" spans="1:20" x14ac:dyDescent="0.25">
      <c r="A34" s="6" t="s">
        <v>194</v>
      </c>
      <c r="B34" s="6" t="s">
        <v>97</v>
      </c>
      <c r="C34" s="6" t="s">
        <v>98</v>
      </c>
      <c r="D34" s="6" t="s">
        <v>99</v>
      </c>
      <c r="E34" s="6" t="s">
        <v>100</v>
      </c>
    </row>
    <row r="35" spans="1:20" x14ac:dyDescent="0.25">
      <c r="A35" s="3" t="s">
        <v>113</v>
      </c>
      <c r="B35" s="3"/>
      <c r="C35" s="3" t="s">
        <v>368</v>
      </c>
      <c r="D35" s="3" t="s">
        <v>115</v>
      </c>
      <c r="E35" s="3" t="s">
        <v>197</v>
      </c>
    </row>
    <row r="37" spans="1:20" x14ac:dyDescent="0.25">
      <c r="A37" s="864" t="s">
        <v>414</v>
      </c>
      <c r="B37" s="864"/>
      <c r="C37" s="864"/>
      <c r="D37" s="864"/>
      <c r="E37" s="864"/>
    </row>
    <row r="38" spans="1:20" x14ac:dyDescent="0.25">
      <c r="A38" s="6" t="s">
        <v>194</v>
      </c>
      <c r="B38" s="6" t="s">
        <v>97</v>
      </c>
      <c r="C38" s="6" t="s">
        <v>98</v>
      </c>
      <c r="D38" s="6" t="s">
        <v>99</v>
      </c>
      <c r="E38" s="6" t="s">
        <v>100</v>
      </c>
    </row>
    <row r="39" spans="1:20" x14ac:dyDescent="0.25">
      <c r="A39" s="3" t="s">
        <v>113</v>
      </c>
      <c r="B39" s="3"/>
      <c r="C39" s="3" t="s">
        <v>115</v>
      </c>
      <c r="D39" s="3" t="s">
        <v>435</v>
      </c>
      <c r="E39" s="3" t="s">
        <v>173</v>
      </c>
    </row>
    <row r="41" spans="1:20" x14ac:dyDescent="0.25">
      <c r="A41" s="864" t="s">
        <v>525</v>
      </c>
      <c r="B41" s="864"/>
      <c r="C41" s="864"/>
      <c r="D41" s="864"/>
      <c r="E41" s="864"/>
    </row>
    <row r="42" spans="1:20" x14ac:dyDescent="0.25">
      <c r="A42" s="6" t="s">
        <v>96</v>
      </c>
      <c r="B42" s="6" t="s">
        <v>97</v>
      </c>
      <c r="C42" s="6" t="s">
        <v>98</v>
      </c>
      <c r="D42" s="6" t="s">
        <v>99</v>
      </c>
      <c r="E42" s="6" t="s">
        <v>100</v>
      </c>
    </row>
    <row r="43" spans="1:20" x14ac:dyDescent="0.25">
      <c r="A43" s="3" t="s">
        <v>113</v>
      </c>
      <c r="B43" s="15">
        <v>31662</v>
      </c>
      <c r="C43" s="3" t="s">
        <v>526</v>
      </c>
      <c r="D43" s="3" t="s">
        <v>222</v>
      </c>
      <c r="E43" s="3" t="s">
        <v>139</v>
      </c>
    </row>
    <row r="44" spans="1:20" x14ac:dyDescent="0.25">
      <c r="A44" s="3" t="s">
        <v>119</v>
      </c>
      <c r="B44" s="15">
        <v>31669</v>
      </c>
      <c r="C44" s="3" t="s">
        <v>222</v>
      </c>
      <c r="D44" s="3" t="s">
        <v>455</v>
      </c>
      <c r="E44" s="3" t="s">
        <v>252</v>
      </c>
    </row>
    <row r="45" spans="1:20" x14ac:dyDescent="0.25">
      <c r="A45" s="3" t="s">
        <v>124</v>
      </c>
      <c r="B45" s="15">
        <v>31683</v>
      </c>
      <c r="C45" s="3" t="s">
        <v>527</v>
      </c>
      <c r="D45" s="3" t="s">
        <v>222</v>
      </c>
      <c r="E45" s="3" t="s">
        <v>358</v>
      </c>
    </row>
    <row r="46" spans="1:20" x14ac:dyDescent="0.25">
      <c r="A46" s="3" t="s">
        <v>128</v>
      </c>
      <c r="B46" s="22">
        <v>31690</v>
      </c>
      <c r="C46" s="3" t="s">
        <v>222</v>
      </c>
      <c r="D46" s="3" t="s">
        <v>138</v>
      </c>
      <c r="E46" s="3" t="s">
        <v>358</v>
      </c>
      <c r="K46" s="864" t="s">
        <v>95</v>
      </c>
      <c r="L46" s="864"/>
      <c r="M46" s="864"/>
      <c r="N46" s="864"/>
      <c r="O46" s="864"/>
      <c r="P46" s="864"/>
      <c r="Q46" s="864"/>
      <c r="R46" s="864"/>
      <c r="S46" s="864"/>
      <c r="T46" s="864"/>
    </row>
    <row r="47" spans="1:20" x14ac:dyDescent="0.25">
      <c r="A47" s="3" t="s">
        <v>132</v>
      </c>
      <c r="B47" s="15">
        <v>31704</v>
      </c>
      <c r="C47" s="3" t="s">
        <v>528</v>
      </c>
      <c r="D47" s="3" t="s">
        <v>222</v>
      </c>
      <c r="E47" s="3" t="s">
        <v>121</v>
      </c>
      <c r="K47" s="6" t="s">
        <v>101</v>
      </c>
      <c r="L47" s="6" t="s">
        <v>102</v>
      </c>
      <c r="M47" s="6" t="s">
        <v>103</v>
      </c>
      <c r="N47" s="6" t="s">
        <v>104</v>
      </c>
      <c r="O47" s="6" t="s">
        <v>105</v>
      </c>
      <c r="P47" s="6" t="s">
        <v>106</v>
      </c>
      <c r="Q47" s="6" t="s">
        <v>107</v>
      </c>
      <c r="R47" s="6" t="s">
        <v>108</v>
      </c>
      <c r="S47" s="6" t="s">
        <v>109</v>
      </c>
      <c r="T47" s="6" t="s">
        <v>110</v>
      </c>
    </row>
    <row r="48" spans="1:20" x14ac:dyDescent="0.25">
      <c r="A48" s="3" t="s">
        <v>137</v>
      </c>
      <c r="B48" s="15">
        <v>31711</v>
      </c>
      <c r="C48" s="3" t="s">
        <v>222</v>
      </c>
      <c r="D48" s="3" t="s">
        <v>529</v>
      </c>
      <c r="E48" s="3" t="s">
        <v>297</v>
      </c>
      <c r="K48" s="3">
        <v>1</v>
      </c>
      <c r="L48" s="3" t="s">
        <v>115</v>
      </c>
      <c r="M48" s="3">
        <v>58</v>
      </c>
      <c r="N48" s="3">
        <v>22</v>
      </c>
      <c r="O48" s="3">
        <v>17</v>
      </c>
      <c r="P48" s="2">
        <v>2</v>
      </c>
      <c r="Q48" s="2">
        <v>3</v>
      </c>
      <c r="R48" s="2">
        <v>67</v>
      </c>
      <c r="S48" s="2">
        <v>28</v>
      </c>
      <c r="T48" s="2">
        <f t="shared" ref="T48:T59" si="1">R48-S48</f>
        <v>39</v>
      </c>
    </row>
    <row r="49" spans="1:20" x14ac:dyDescent="0.25">
      <c r="A49" s="3" t="s">
        <v>141</v>
      </c>
      <c r="B49" s="15">
        <v>31725</v>
      </c>
      <c r="C49" s="3" t="s">
        <v>530</v>
      </c>
      <c r="D49" s="3" t="s">
        <v>222</v>
      </c>
      <c r="E49" s="3" t="s">
        <v>238</v>
      </c>
      <c r="K49" s="3">
        <v>2</v>
      </c>
      <c r="L49" s="3" t="s">
        <v>118</v>
      </c>
      <c r="M49" s="3">
        <v>53</v>
      </c>
      <c r="N49" s="3">
        <v>22</v>
      </c>
      <c r="O49" s="3">
        <v>15</v>
      </c>
      <c r="P49" s="2">
        <v>3</v>
      </c>
      <c r="Q49" s="2">
        <v>4</v>
      </c>
      <c r="R49" s="2">
        <v>55</v>
      </c>
      <c r="S49" s="2">
        <v>26</v>
      </c>
      <c r="T49" s="2">
        <f t="shared" si="1"/>
        <v>29</v>
      </c>
    </row>
    <row r="50" spans="1:20" x14ac:dyDescent="0.25">
      <c r="A50" s="3" t="s">
        <v>145</v>
      </c>
      <c r="B50" s="15">
        <v>31739</v>
      </c>
      <c r="C50" s="3" t="s">
        <v>222</v>
      </c>
      <c r="D50" s="3" t="s">
        <v>531</v>
      </c>
      <c r="E50" s="3" t="s">
        <v>329</v>
      </c>
      <c r="K50" s="3">
        <v>3</v>
      </c>
      <c r="L50" s="3" t="s">
        <v>532</v>
      </c>
      <c r="M50" s="3">
        <v>49</v>
      </c>
      <c r="N50" s="3">
        <v>22</v>
      </c>
      <c r="O50" s="3">
        <v>12</v>
      </c>
      <c r="P50" s="2">
        <v>3</v>
      </c>
      <c r="Q50" s="2">
        <v>7</v>
      </c>
      <c r="R50" s="2">
        <v>75</v>
      </c>
      <c r="S50" s="2">
        <v>31</v>
      </c>
      <c r="T50" s="2">
        <f t="shared" si="1"/>
        <v>44</v>
      </c>
    </row>
    <row r="51" spans="1:20" x14ac:dyDescent="0.25">
      <c r="A51" s="3" t="s">
        <v>149</v>
      </c>
      <c r="B51" s="15">
        <v>31753</v>
      </c>
      <c r="C51" s="3" t="s">
        <v>532</v>
      </c>
      <c r="D51" s="3" t="s">
        <v>222</v>
      </c>
      <c r="E51" s="3" t="s">
        <v>358</v>
      </c>
      <c r="K51" s="3">
        <v>4</v>
      </c>
      <c r="L51" s="3" t="s">
        <v>455</v>
      </c>
      <c r="M51" s="3">
        <v>48</v>
      </c>
      <c r="N51" s="3">
        <v>22</v>
      </c>
      <c r="O51" s="3">
        <v>13</v>
      </c>
      <c r="P51" s="2">
        <v>1</v>
      </c>
      <c r="Q51" s="2">
        <v>7</v>
      </c>
      <c r="R51" s="2">
        <v>67</v>
      </c>
      <c r="S51" s="2">
        <v>26</v>
      </c>
      <c r="T51" s="2">
        <f t="shared" si="1"/>
        <v>41</v>
      </c>
    </row>
    <row r="52" spans="1:20" x14ac:dyDescent="0.25">
      <c r="A52" s="3" t="s">
        <v>153</v>
      </c>
      <c r="B52" s="15">
        <v>31760</v>
      </c>
      <c r="C52" s="3" t="s">
        <v>533</v>
      </c>
      <c r="D52" s="3" t="s">
        <v>222</v>
      </c>
      <c r="E52" s="3" t="s">
        <v>340</v>
      </c>
      <c r="K52" s="3">
        <v>5</v>
      </c>
      <c r="L52" s="3" t="s">
        <v>528</v>
      </c>
      <c r="M52" s="3">
        <v>47</v>
      </c>
      <c r="N52" s="3">
        <v>22</v>
      </c>
      <c r="O52" s="3">
        <v>11</v>
      </c>
      <c r="P52" s="2">
        <v>3</v>
      </c>
      <c r="Q52" s="2">
        <v>8</v>
      </c>
      <c r="R52" s="2">
        <v>45</v>
      </c>
      <c r="S52" s="2">
        <v>37</v>
      </c>
      <c r="T52" s="2">
        <f t="shared" si="1"/>
        <v>8</v>
      </c>
    </row>
    <row r="53" spans="1:20" x14ac:dyDescent="0.25">
      <c r="A53" s="3" t="s">
        <v>157</v>
      </c>
      <c r="B53" s="15">
        <v>31788</v>
      </c>
      <c r="C53" s="3" t="s">
        <v>222</v>
      </c>
      <c r="D53" s="3" t="s">
        <v>534</v>
      </c>
      <c r="E53" s="3" t="s">
        <v>269</v>
      </c>
      <c r="K53" s="3">
        <v>6</v>
      </c>
      <c r="L53" s="3" t="s">
        <v>534</v>
      </c>
      <c r="M53" s="3">
        <v>44</v>
      </c>
      <c r="N53" s="3">
        <v>22</v>
      </c>
      <c r="O53" s="3">
        <v>9</v>
      </c>
      <c r="P53" s="2">
        <v>4</v>
      </c>
      <c r="Q53" s="2">
        <v>9</v>
      </c>
      <c r="R53" s="2">
        <v>36</v>
      </c>
      <c r="S53" s="2">
        <v>42</v>
      </c>
      <c r="T53" s="2">
        <f t="shared" si="1"/>
        <v>-6</v>
      </c>
    </row>
    <row r="54" spans="1:20" x14ac:dyDescent="0.25">
      <c r="A54" s="3" t="s">
        <v>161</v>
      </c>
      <c r="B54" s="15">
        <v>31795</v>
      </c>
      <c r="C54" s="3" t="s">
        <v>222</v>
      </c>
      <c r="D54" s="3" t="s">
        <v>526</v>
      </c>
      <c r="E54" s="3" t="s">
        <v>265</v>
      </c>
      <c r="K54" s="3">
        <v>7</v>
      </c>
      <c r="L54" s="3" t="s">
        <v>526</v>
      </c>
      <c r="M54" s="3">
        <v>43</v>
      </c>
      <c r="N54" s="3">
        <v>22</v>
      </c>
      <c r="O54" s="3">
        <v>8</v>
      </c>
      <c r="P54" s="2">
        <v>5</v>
      </c>
      <c r="Q54" s="2">
        <v>9</v>
      </c>
      <c r="R54" s="2">
        <v>36</v>
      </c>
      <c r="S54" s="2">
        <v>41</v>
      </c>
      <c r="T54" s="2">
        <f t="shared" si="1"/>
        <v>-5</v>
      </c>
    </row>
    <row r="55" spans="1:20" x14ac:dyDescent="0.25">
      <c r="A55" s="3" t="s">
        <v>164</v>
      </c>
      <c r="B55" s="15">
        <v>31809</v>
      </c>
      <c r="C55" s="3" t="s">
        <v>455</v>
      </c>
      <c r="D55" s="3" t="s">
        <v>222</v>
      </c>
      <c r="E55" s="3" t="s">
        <v>151</v>
      </c>
      <c r="K55" s="3">
        <v>8</v>
      </c>
      <c r="L55" s="3" t="s">
        <v>527</v>
      </c>
      <c r="M55" s="3">
        <v>42</v>
      </c>
      <c r="N55" s="3">
        <v>22</v>
      </c>
      <c r="O55" s="3">
        <v>8</v>
      </c>
      <c r="P55" s="2">
        <v>4</v>
      </c>
      <c r="Q55" s="2">
        <v>10</v>
      </c>
      <c r="R55" s="2">
        <v>24</v>
      </c>
      <c r="S55" s="2">
        <v>43</v>
      </c>
      <c r="T55" s="2">
        <f t="shared" si="1"/>
        <v>-19</v>
      </c>
    </row>
    <row r="56" spans="1:20" x14ac:dyDescent="0.25">
      <c r="A56" s="3" t="s">
        <v>166</v>
      </c>
      <c r="B56" s="15">
        <v>31823</v>
      </c>
      <c r="C56" s="3" t="s">
        <v>222</v>
      </c>
      <c r="D56" s="3" t="s">
        <v>527</v>
      </c>
      <c r="E56" s="3" t="s">
        <v>334</v>
      </c>
      <c r="K56" s="3">
        <v>9</v>
      </c>
      <c r="L56" s="3" t="s">
        <v>529</v>
      </c>
      <c r="M56" s="3">
        <v>40</v>
      </c>
      <c r="N56" s="3">
        <v>22</v>
      </c>
      <c r="O56" s="3">
        <v>7</v>
      </c>
      <c r="P56" s="2">
        <v>4</v>
      </c>
      <c r="Q56" s="2">
        <v>11</v>
      </c>
      <c r="R56" s="2">
        <v>41</v>
      </c>
      <c r="S56" s="2">
        <v>46</v>
      </c>
      <c r="T56" s="2">
        <f t="shared" si="1"/>
        <v>-5</v>
      </c>
    </row>
    <row r="57" spans="1:20" x14ac:dyDescent="0.25">
      <c r="A57" s="3" t="s">
        <v>169</v>
      </c>
      <c r="B57" s="15">
        <v>31844</v>
      </c>
      <c r="C57" s="3" t="s">
        <v>138</v>
      </c>
      <c r="D57" s="3" t="s">
        <v>222</v>
      </c>
      <c r="E57" s="3" t="s">
        <v>238</v>
      </c>
      <c r="K57" s="3">
        <v>10</v>
      </c>
      <c r="L57" s="3" t="s">
        <v>531</v>
      </c>
      <c r="M57" s="3">
        <v>37</v>
      </c>
      <c r="N57" s="3">
        <v>22</v>
      </c>
      <c r="O57" s="3">
        <v>6</v>
      </c>
      <c r="P57" s="2">
        <v>3</v>
      </c>
      <c r="Q57" s="2">
        <v>13</v>
      </c>
      <c r="R57" s="2">
        <v>27</v>
      </c>
      <c r="S57" s="2">
        <v>58</v>
      </c>
      <c r="T57" s="2">
        <f t="shared" si="1"/>
        <v>-31</v>
      </c>
    </row>
    <row r="58" spans="1:20" x14ac:dyDescent="0.25">
      <c r="A58" s="3" t="s">
        <v>172</v>
      </c>
      <c r="B58" s="15">
        <v>31851</v>
      </c>
      <c r="C58" s="3" t="s">
        <v>222</v>
      </c>
      <c r="D58" s="3" t="s">
        <v>528</v>
      </c>
      <c r="E58" s="3" t="s">
        <v>151</v>
      </c>
      <c r="K58" s="3">
        <v>11</v>
      </c>
      <c r="L58" s="3" t="s">
        <v>533</v>
      </c>
      <c r="M58" s="3">
        <v>36</v>
      </c>
      <c r="N58" s="3">
        <v>22</v>
      </c>
      <c r="O58" s="3">
        <v>6</v>
      </c>
      <c r="P58" s="2">
        <v>3</v>
      </c>
      <c r="Q58" s="2">
        <v>12</v>
      </c>
      <c r="R58" s="2">
        <v>22</v>
      </c>
      <c r="S58" s="2">
        <v>56</v>
      </c>
      <c r="T58" s="2">
        <f t="shared" si="1"/>
        <v>-34</v>
      </c>
    </row>
    <row r="59" spans="1:20" x14ac:dyDescent="0.25">
      <c r="A59" s="3" t="s">
        <v>175</v>
      </c>
      <c r="B59" s="15">
        <v>31858</v>
      </c>
      <c r="C59" s="3" t="s">
        <v>529</v>
      </c>
      <c r="D59" s="3" t="s">
        <v>222</v>
      </c>
      <c r="E59" s="3" t="s">
        <v>295</v>
      </c>
      <c r="K59" s="3">
        <v>12</v>
      </c>
      <c r="L59" s="3" t="s">
        <v>530</v>
      </c>
      <c r="M59" s="3">
        <v>25</v>
      </c>
      <c r="N59" s="3">
        <v>22</v>
      </c>
      <c r="O59" s="3">
        <v>1</v>
      </c>
      <c r="P59" s="2">
        <v>1</v>
      </c>
      <c r="Q59" s="2">
        <v>20</v>
      </c>
      <c r="R59" s="2">
        <v>26</v>
      </c>
      <c r="S59" s="2">
        <v>87</v>
      </c>
      <c r="T59" s="2">
        <f t="shared" si="1"/>
        <v>-61</v>
      </c>
    </row>
    <row r="60" spans="1:20" x14ac:dyDescent="0.25">
      <c r="A60" s="3" t="s">
        <v>178</v>
      </c>
      <c r="B60" s="15">
        <v>31872</v>
      </c>
      <c r="C60" s="3" t="s">
        <v>222</v>
      </c>
      <c r="D60" s="3" t="s">
        <v>530</v>
      </c>
      <c r="E60" s="3" t="s">
        <v>151</v>
      </c>
    </row>
    <row r="61" spans="1:20" x14ac:dyDescent="0.25">
      <c r="A61" s="3" t="s">
        <v>181</v>
      </c>
      <c r="B61" s="15">
        <v>31879</v>
      </c>
      <c r="C61" s="3" t="s">
        <v>531</v>
      </c>
      <c r="D61" s="3" t="s">
        <v>222</v>
      </c>
      <c r="E61" s="3" t="s">
        <v>295</v>
      </c>
    </row>
    <row r="62" spans="1:20" x14ac:dyDescent="0.25">
      <c r="A62" s="3" t="s">
        <v>184</v>
      </c>
      <c r="B62" s="15">
        <v>31893</v>
      </c>
      <c r="C62" s="3" t="s">
        <v>222</v>
      </c>
      <c r="D62" s="3" t="s">
        <v>532</v>
      </c>
      <c r="E62" s="3" t="s">
        <v>457</v>
      </c>
    </row>
    <row r="63" spans="1:20" x14ac:dyDescent="0.25">
      <c r="A63" s="3" t="s">
        <v>187</v>
      </c>
      <c r="B63" s="15">
        <v>31900</v>
      </c>
      <c r="C63" s="3" t="s">
        <v>222</v>
      </c>
      <c r="D63" s="3" t="s">
        <v>533</v>
      </c>
      <c r="E63" s="3" t="s">
        <v>334</v>
      </c>
    </row>
    <row r="64" spans="1:20" x14ac:dyDescent="0.25">
      <c r="A64" s="3" t="s">
        <v>189</v>
      </c>
      <c r="B64" s="15">
        <v>31907</v>
      </c>
      <c r="C64" s="3" t="s">
        <v>534</v>
      </c>
      <c r="D64" s="3" t="s">
        <v>222</v>
      </c>
      <c r="E64" s="3" t="s">
        <v>147</v>
      </c>
    </row>
  </sheetData>
  <sheetProtection selectLockedCells="1" selectUnlockedCells="1"/>
  <mergeCells count="7">
    <mergeCell ref="K46:T46"/>
    <mergeCell ref="A1:E1"/>
    <mergeCell ref="K2:T2"/>
    <mergeCell ref="A27:E27"/>
    <mergeCell ref="A33:E33"/>
    <mergeCell ref="A37:E37"/>
    <mergeCell ref="A41:E41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topLeftCell="M1" zoomScale="110" zoomScaleNormal="110" workbookViewId="0"/>
  </sheetViews>
  <sheetFormatPr baseColWidth="10" defaultColWidth="10.7109375" defaultRowHeight="15" x14ac:dyDescent="0.25"/>
  <cols>
    <col min="1" max="1" width="8.140625" style="1" customWidth="1"/>
    <col min="2" max="2" width="14.140625" style="1" customWidth="1"/>
    <col min="3" max="5" width="21.42578125" style="1" customWidth="1"/>
    <col min="6" max="6" width="2.42578125" customWidth="1"/>
    <col min="7" max="7" width="10.42578125" customWidth="1"/>
    <col min="8" max="8" width="9.28515625" customWidth="1"/>
    <col min="9" max="9" width="9.42578125" customWidth="1"/>
    <col min="10" max="10" width="7.28515625" customWidth="1"/>
    <col min="11" max="11" width="6.28515625" customWidth="1"/>
    <col min="12" max="12" width="14.28515625" customWidth="1"/>
    <col min="13" max="13" width="4" customWidth="1"/>
    <col min="14" max="15" width="3.42578125" customWidth="1"/>
    <col min="16" max="17" width="3.42578125" style="1" customWidth="1"/>
    <col min="18" max="20" width="3.5703125" customWidth="1"/>
  </cols>
  <sheetData>
    <row r="1" spans="1:20" x14ac:dyDescent="0.25">
      <c r="A1" s="864" t="s">
        <v>535</v>
      </c>
      <c r="B1" s="864"/>
      <c r="C1" s="864"/>
      <c r="D1" s="864"/>
      <c r="E1" s="864"/>
    </row>
    <row r="2" spans="1:20" x14ac:dyDescent="0.25">
      <c r="A2" s="6" t="s">
        <v>96</v>
      </c>
      <c r="B2" s="6" t="s">
        <v>97</v>
      </c>
      <c r="C2" s="6" t="s">
        <v>98</v>
      </c>
      <c r="D2" s="6" t="s">
        <v>99</v>
      </c>
      <c r="E2" s="6" t="s">
        <v>100</v>
      </c>
      <c r="K2" s="864" t="s">
        <v>95</v>
      </c>
      <c r="L2" s="864"/>
      <c r="M2" s="864"/>
      <c r="N2" s="864"/>
      <c r="O2" s="864"/>
      <c r="P2" s="864"/>
      <c r="Q2" s="864"/>
      <c r="R2" s="864"/>
      <c r="S2" s="864"/>
      <c r="T2" s="864"/>
    </row>
    <row r="3" spans="1:20" x14ac:dyDescent="0.25">
      <c r="A3" s="3" t="s">
        <v>113</v>
      </c>
      <c r="B3" s="3"/>
      <c r="C3" s="3" t="s">
        <v>536</v>
      </c>
      <c r="D3" s="3" t="s">
        <v>115</v>
      </c>
      <c r="E3" s="3" t="s">
        <v>292</v>
      </c>
      <c r="K3" s="6" t="s">
        <v>101</v>
      </c>
      <c r="L3" s="6" t="s">
        <v>102</v>
      </c>
      <c r="M3" s="6" t="s">
        <v>103</v>
      </c>
      <c r="N3" s="6" t="s">
        <v>104</v>
      </c>
      <c r="O3" s="6" t="s">
        <v>105</v>
      </c>
      <c r="P3" s="6" t="s">
        <v>106</v>
      </c>
      <c r="Q3" s="6" t="s">
        <v>107</v>
      </c>
      <c r="R3" s="6" t="s">
        <v>108</v>
      </c>
      <c r="S3" s="6" t="s">
        <v>109</v>
      </c>
      <c r="T3" s="6" t="s">
        <v>110</v>
      </c>
    </row>
    <row r="4" spans="1:20" x14ac:dyDescent="0.25">
      <c r="A4" s="3" t="s">
        <v>119</v>
      </c>
      <c r="B4" s="3"/>
      <c r="C4" s="3" t="s">
        <v>115</v>
      </c>
      <c r="D4" s="3" t="s">
        <v>437</v>
      </c>
      <c r="E4" s="3" t="s">
        <v>292</v>
      </c>
      <c r="G4" t="s">
        <v>537</v>
      </c>
      <c r="H4" t="s">
        <v>538</v>
      </c>
      <c r="K4" s="3">
        <v>1</v>
      </c>
      <c r="L4" s="3" t="s">
        <v>389</v>
      </c>
      <c r="M4" s="3">
        <v>52</v>
      </c>
      <c r="N4" s="3">
        <v>22</v>
      </c>
      <c r="O4" s="3">
        <v>12</v>
      </c>
      <c r="P4" s="2">
        <v>6</v>
      </c>
      <c r="Q4" s="2">
        <v>4</v>
      </c>
      <c r="R4" s="19"/>
      <c r="S4" s="19"/>
      <c r="T4" s="19"/>
    </row>
    <row r="5" spans="1:20" x14ac:dyDescent="0.25">
      <c r="A5" s="3" t="s">
        <v>124</v>
      </c>
      <c r="B5" s="3"/>
      <c r="C5" s="3" t="s">
        <v>505</v>
      </c>
      <c r="D5" s="3" t="s">
        <v>115</v>
      </c>
      <c r="E5" s="3" t="s">
        <v>139</v>
      </c>
      <c r="G5" t="s">
        <v>539</v>
      </c>
      <c r="H5" t="s">
        <v>382</v>
      </c>
      <c r="K5" s="3">
        <v>2</v>
      </c>
      <c r="L5" s="3" t="s">
        <v>508</v>
      </c>
      <c r="M5" s="3">
        <v>51</v>
      </c>
      <c r="N5" s="3">
        <v>22</v>
      </c>
      <c r="O5" s="3">
        <v>11</v>
      </c>
      <c r="P5" s="2">
        <v>7</v>
      </c>
      <c r="Q5" s="2">
        <v>4</v>
      </c>
      <c r="R5" s="19"/>
      <c r="S5" s="19"/>
      <c r="T5" s="19"/>
    </row>
    <row r="6" spans="1:20" x14ac:dyDescent="0.25">
      <c r="A6" s="3" t="s">
        <v>128</v>
      </c>
      <c r="B6" s="3"/>
      <c r="C6" s="3" t="s">
        <v>115</v>
      </c>
      <c r="D6" s="3" t="s">
        <v>385</v>
      </c>
      <c r="E6" s="3" t="s">
        <v>134</v>
      </c>
      <c r="G6" t="s">
        <v>538</v>
      </c>
      <c r="H6" t="s">
        <v>540</v>
      </c>
      <c r="K6" s="3">
        <v>3</v>
      </c>
      <c r="L6" s="3" t="s">
        <v>385</v>
      </c>
      <c r="M6" s="3">
        <v>50</v>
      </c>
      <c r="N6" s="3">
        <v>22</v>
      </c>
      <c r="O6" s="3">
        <v>11</v>
      </c>
      <c r="P6" s="2">
        <v>6</v>
      </c>
      <c r="Q6" s="2">
        <v>5</v>
      </c>
      <c r="R6" s="19"/>
      <c r="S6" s="19"/>
      <c r="T6" s="19"/>
    </row>
    <row r="7" spans="1:20" x14ac:dyDescent="0.25">
      <c r="A7" s="3" t="s">
        <v>132</v>
      </c>
      <c r="B7" s="3"/>
      <c r="C7" s="3" t="s">
        <v>115</v>
      </c>
      <c r="D7" s="3" t="s">
        <v>416</v>
      </c>
      <c r="E7" s="3" t="s">
        <v>265</v>
      </c>
      <c r="K7" s="3">
        <v>4</v>
      </c>
      <c r="L7" s="3" t="s">
        <v>416</v>
      </c>
      <c r="M7" s="3">
        <v>49</v>
      </c>
      <c r="N7" s="3">
        <v>22</v>
      </c>
      <c r="O7" s="3">
        <v>11</v>
      </c>
      <c r="P7" s="2">
        <v>5</v>
      </c>
      <c r="Q7" s="2">
        <v>6</v>
      </c>
      <c r="R7" s="19"/>
      <c r="S7" s="19"/>
      <c r="T7" s="19"/>
    </row>
    <row r="8" spans="1:20" x14ac:dyDescent="0.25">
      <c r="A8" s="3" t="s">
        <v>137</v>
      </c>
      <c r="B8" s="3"/>
      <c r="C8" s="3" t="s">
        <v>541</v>
      </c>
      <c r="D8" s="3" t="s">
        <v>115</v>
      </c>
      <c r="E8" s="3" t="s">
        <v>334</v>
      </c>
      <c r="K8" s="3">
        <v>5</v>
      </c>
      <c r="L8" s="3" t="s">
        <v>536</v>
      </c>
      <c r="M8" s="3">
        <v>45</v>
      </c>
      <c r="N8" s="3">
        <v>22</v>
      </c>
      <c r="O8" s="3">
        <v>9</v>
      </c>
      <c r="P8" s="2">
        <v>5</v>
      </c>
      <c r="Q8" s="2">
        <v>8</v>
      </c>
      <c r="R8" s="19"/>
      <c r="S8" s="19"/>
      <c r="T8" s="19"/>
    </row>
    <row r="9" spans="1:20" x14ac:dyDescent="0.25">
      <c r="A9" s="3" t="s">
        <v>141</v>
      </c>
      <c r="B9" s="3"/>
      <c r="C9" s="3" t="s">
        <v>115</v>
      </c>
      <c r="D9" s="3" t="s">
        <v>542</v>
      </c>
      <c r="E9" s="3" t="s">
        <v>238</v>
      </c>
      <c r="G9" t="s">
        <v>538</v>
      </c>
      <c r="H9" t="s">
        <v>506</v>
      </c>
      <c r="K9" s="3">
        <v>6</v>
      </c>
      <c r="L9" s="3" t="s">
        <v>437</v>
      </c>
      <c r="M9" s="3">
        <v>44</v>
      </c>
      <c r="N9" s="3">
        <v>22</v>
      </c>
      <c r="O9" s="3">
        <v>10</v>
      </c>
      <c r="P9" s="2">
        <v>2</v>
      </c>
      <c r="Q9" s="2">
        <v>10</v>
      </c>
      <c r="R9" s="19"/>
      <c r="S9" s="19"/>
      <c r="T9" s="19"/>
    </row>
    <row r="10" spans="1:20" x14ac:dyDescent="0.25">
      <c r="A10" s="3" t="s">
        <v>145</v>
      </c>
      <c r="B10" s="3"/>
      <c r="C10" s="3" t="s">
        <v>543</v>
      </c>
      <c r="D10" s="3" t="s">
        <v>115</v>
      </c>
      <c r="E10" s="3" t="s">
        <v>216</v>
      </c>
      <c r="G10" t="s">
        <v>538</v>
      </c>
      <c r="K10" s="3">
        <v>7</v>
      </c>
      <c r="L10" s="3" t="s">
        <v>541</v>
      </c>
      <c r="M10" s="3">
        <v>43</v>
      </c>
      <c r="N10" s="3">
        <v>22</v>
      </c>
      <c r="O10" s="3">
        <v>8</v>
      </c>
      <c r="P10" s="2">
        <v>5</v>
      </c>
      <c r="Q10" s="2">
        <v>9</v>
      </c>
      <c r="R10" s="19"/>
      <c r="S10" s="19"/>
      <c r="T10" s="19"/>
    </row>
    <row r="11" spans="1:20" x14ac:dyDescent="0.25">
      <c r="A11" s="3" t="s">
        <v>149</v>
      </c>
      <c r="B11" s="3"/>
      <c r="C11" s="3" t="s">
        <v>115</v>
      </c>
      <c r="D11" s="3" t="s">
        <v>389</v>
      </c>
      <c r="E11" s="3" t="s">
        <v>139</v>
      </c>
      <c r="G11" t="s">
        <v>506</v>
      </c>
      <c r="K11" s="3">
        <v>8</v>
      </c>
      <c r="L11" s="3" t="s">
        <v>543</v>
      </c>
      <c r="M11" s="3">
        <v>42</v>
      </c>
      <c r="N11" s="3">
        <v>22</v>
      </c>
      <c r="O11" s="3">
        <v>5</v>
      </c>
      <c r="P11" s="2">
        <v>10</v>
      </c>
      <c r="Q11" s="2">
        <v>7</v>
      </c>
      <c r="R11" s="19"/>
      <c r="S11" s="19"/>
      <c r="T11" s="19"/>
    </row>
    <row r="12" spans="1:20" x14ac:dyDescent="0.25">
      <c r="A12" s="3" t="s">
        <v>153</v>
      </c>
      <c r="B12" s="3"/>
      <c r="C12" s="3" t="s">
        <v>118</v>
      </c>
      <c r="D12" s="3" t="s">
        <v>115</v>
      </c>
      <c r="E12" s="3" t="s">
        <v>297</v>
      </c>
      <c r="G12" t="s">
        <v>506</v>
      </c>
      <c r="H12" t="s">
        <v>544</v>
      </c>
      <c r="K12" s="3">
        <v>9</v>
      </c>
      <c r="L12" s="3" t="s">
        <v>118</v>
      </c>
      <c r="M12" s="3">
        <v>42</v>
      </c>
      <c r="N12" s="3">
        <v>22</v>
      </c>
      <c r="O12" s="3">
        <v>7</v>
      </c>
      <c r="P12" s="2">
        <v>6</v>
      </c>
      <c r="Q12" s="2">
        <v>9</v>
      </c>
      <c r="R12" s="19"/>
      <c r="S12" s="19"/>
      <c r="T12" s="19"/>
    </row>
    <row r="13" spans="1:20" x14ac:dyDescent="0.25">
      <c r="A13" s="3" t="s">
        <v>157</v>
      </c>
      <c r="B13" s="3"/>
      <c r="C13" s="3" t="s">
        <v>115</v>
      </c>
      <c r="D13" s="3" t="s">
        <v>508</v>
      </c>
      <c r="E13" s="3" t="s">
        <v>457</v>
      </c>
      <c r="G13" t="s">
        <v>545</v>
      </c>
      <c r="H13" t="s">
        <v>546</v>
      </c>
      <c r="I13" t="s">
        <v>501</v>
      </c>
      <c r="J13" t="s">
        <v>547</v>
      </c>
      <c r="K13" s="3">
        <v>10</v>
      </c>
      <c r="L13" s="3" t="s">
        <v>115</v>
      </c>
      <c r="M13" s="3">
        <v>39</v>
      </c>
      <c r="N13" s="3">
        <v>22</v>
      </c>
      <c r="O13" s="3">
        <v>6</v>
      </c>
      <c r="P13" s="2">
        <v>4</v>
      </c>
      <c r="Q13" s="2">
        <v>12</v>
      </c>
      <c r="R13" s="19"/>
      <c r="S13" s="19"/>
      <c r="T13" s="19"/>
    </row>
    <row r="14" spans="1:20" x14ac:dyDescent="0.25">
      <c r="A14" s="3" t="s">
        <v>161</v>
      </c>
      <c r="B14" s="3"/>
      <c r="C14" s="3" t="s">
        <v>115</v>
      </c>
      <c r="D14" s="3" t="s">
        <v>536</v>
      </c>
      <c r="E14" s="3" t="s">
        <v>207</v>
      </c>
      <c r="G14" t="s">
        <v>538</v>
      </c>
      <c r="K14" s="3">
        <v>11</v>
      </c>
      <c r="L14" s="3" t="s">
        <v>542</v>
      </c>
      <c r="M14" s="3">
        <v>37</v>
      </c>
      <c r="N14" s="3">
        <v>22</v>
      </c>
      <c r="O14" s="3">
        <v>5</v>
      </c>
      <c r="P14" s="2">
        <v>5</v>
      </c>
      <c r="Q14" s="2">
        <v>12</v>
      </c>
      <c r="R14" s="19"/>
      <c r="S14" s="19"/>
      <c r="T14" s="19"/>
    </row>
    <row r="15" spans="1:20" x14ac:dyDescent="0.25">
      <c r="A15" s="3" t="s">
        <v>164</v>
      </c>
      <c r="B15" s="3"/>
      <c r="C15" s="3" t="s">
        <v>437</v>
      </c>
      <c r="D15" s="3" t="s">
        <v>115</v>
      </c>
      <c r="E15" s="3" t="s">
        <v>216</v>
      </c>
      <c r="G15" t="s">
        <v>548</v>
      </c>
      <c r="K15" s="3">
        <v>12</v>
      </c>
      <c r="L15" s="3" t="s">
        <v>505</v>
      </c>
      <c r="M15" s="3">
        <v>35</v>
      </c>
      <c r="N15" s="3">
        <v>22</v>
      </c>
      <c r="O15" s="3">
        <v>5</v>
      </c>
      <c r="P15" s="2">
        <v>3</v>
      </c>
      <c r="Q15" s="2">
        <v>14</v>
      </c>
      <c r="R15" s="19"/>
      <c r="S15" s="19"/>
      <c r="T15" s="19"/>
    </row>
    <row r="16" spans="1:20" x14ac:dyDescent="0.25">
      <c r="A16" s="3" t="s">
        <v>166</v>
      </c>
      <c r="B16" s="3"/>
      <c r="C16" s="3"/>
      <c r="D16" s="3"/>
      <c r="E16" s="3"/>
    </row>
    <row r="17" spans="1:20" x14ac:dyDescent="0.25">
      <c r="A17" s="3" t="s">
        <v>169</v>
      </c>
      <c r="B17" s="3"/>
      <c r="C17" s="3" t="s">
        <v>385</v>
      </c>
      <c r="D17" s="3" t="s">
        <v>115</v>
      </c>
      <c r="E17" s="3" t="s">
        <v>292</v>
      </c>
    </row>
    <row r="18" spans="1:20" x14ac:dyDescent="0.25">
      <c r="A18" s="3" t="s">
        <v>172</v>
      </c>
      <c r="B18" s="3"/>
      <c r="C18" s="3" t="s">
        <v>416</v>
      </c>
      <c r="D18" s="3" t="s">
        <v>115</v>
      </c>
      <c r="E18" s="3" t="s">
        <v>257</v>
      </c>
    </row>
    <row r="19" spans="1:20" x14ac:dyDescent="0.25">
      <c r="A19" s="3" t="s">
        <v>175</v>
      </c>
      <c r="B19" s="3"/>
      <c r="C19" s="3" t="s">
        <v>115</v>
      </c>
      <c r="D19" s="3" t="s">
        <v>541</v>
      </c>
      <c r="E19" s="3" t="s">
        <v>269</v>
      </c>
    </row>
    <row r="20" spans="1:20" x14ac:dyDescent="0.25">
      <c r="A20" s="3" t="s">
        <v>178</v>
      </c>
      <c r="B20" s="3"/>
      <c r="C20" s="3" t="s">
        <v>542</v>
      </c>
      <c r="D20" s="3" t="s">
        <v>115</v>
      </c>
      <c r="E20" s="3" t="s">
        <v>358</v>
      </c>
      <c r="G20" t="s">
        <v>547</v>
      </c>
    </row>
    <row r="21" spans="1:20" x14ac:dyDescent="0.25">
      <c r="A21" s="3" t="s">
        <v>181</v>
      </c>
      <c r="B21" s="3"/>
      <c r="C21" s="3" t="s">
        <v>115</v>
      </c>
      <c r="D21" s="3" t="s">
        <v>543</v>
      </c>
      <c r="E21" s="3" t="s">
        <v>265</v>
      </c>
    </row>
    <row r="22" spans="1:20" x14ac:dyDescent="0.25">
      <c r="A22" s="3" t="s">
        <v>184</v>
      </c>
      <c r="B22" s="3"/>
      <c r="C22" s="3" t="s">
        <v>389</v>
      </c>
      <c r="D22" s="3" t="s">
        <v>115</v>
      </c>
      <c r="E22" s="3" t="s">
        <v>269</v>
      </c>
      <c r="G22" t="s">
        <v>547</v>
      </c>
      <c r="H22" t="s">
        <v>538</v>
      </c>
    </row>
    <row r="23" spans="1:20" x14ac:dyDescent="0.25">
      <c r="A23" s="3" t="s">
        <v>187</v>
      </c>
      <c r="B23" s="3"/>
      <c r="C23" s="3" t="s">
        <v>115</v>
      </c>
      <c r="D23" s="3" t="s">
        <v>118</v>
      </c>
      <c r="E23" s="3" t="s">
        <v>440</v>
      </c>
    </row>
    <row r="24" spans="1:20" x14ac:dyDescent="0.25">
      <c r="A24" s="3" t="s">
        <v>189</v>
      </c>
      <c r="B24" s="3"/>
      <c r="C24" s="3" t="s">
        <v>508</v>
      </c>
      <c r="D24" s="3" t="s">
        <v>115</v>
      </c>
      <c r="E24" s="3" t="s">
        <v>339</v>
      </c>
    </row>
    <row r="25" spans="1:20" x14ac:dyDescent="0.25">
      <c r="A25" s="2"/>
      <c r="B25" s="3"/>
      <c r="C25" s="3" t="s">
        <v>115</v>
      </c>
      <c r="D25" s="3" t="s">
        <v>505</v>
      </c>
      <c r="E25" s="3" t="s">
        <v>197</v>
      </c>
      <c r="G25" t="s">
        <v>549</v>
      </c>
      <c r="H25" t="s">
        <v>550</v>
      </c>
    </row>
    <row r="27" spans="1:20" x14ac:dyDescent="0.25">
      <c r="A27" s="864" t="s">
        <v>551</v>
      </c>
      <c r="B27" s="864"/>
      <c r="C27" s="864"/>
      <c r="D27" s="864"/>
      <c r="E27" s="864"/>
    </row>
    <row r="28" spans="1:20" x14ac:dyDescent="0.25">
      <c r="A28" s="6" t="s">
        <v>96</v>
      </c>
      <c r="B28" s="6" t="s">
        <v>97</v>
      </c>
      <c r="C28" s="6" t="s">
        <v>98</v>
      </c>
      <c r="D28" s="6" t="s">
        <v>99</v>
      </c>
      <c r="E28" s="6" t="s">
        <v>100</v>
      </c>
    </row>
    <row r="29" spans="1:20" x14ac:dyDescent="0.25">
      <c r="A29" s="3" t="s">
        <v>113</v>
      </c>
      <c r="B29" s="3"/>
      <c r="C29" s="3" t="s">
        <v>210</v>
      </c>
      <c r="D29" s="3" t="s">
        <v>222</v>
      </c>
      <c r="E29" s="3" t="s">
        <v>297</v>
      </c>
      <c r="K29" s="864" t="s">
        <v>95</v>
      </c>
      <c r="L29" s="864"/>
      <c r="M29" s="864"/>
      <c r="N29" s="864"/>
      <c r="O29" s="864"/>
      <c r="P29" s="864"/>
      <c r="Q29" s="864"/>
      <c r="R29" s="864"/>
      <c r="S29" s="864"/>
      <c r="T29" s="864"/>
    </row>
    <row r="30" spans="1:20" x14ac:dyDescent="0.25">
      <c r="A30" s="3" t="s">
        <v>119</v>
      </c>
      <c r="B30" s="3"/>
      <c r="C30" s="3" t="s">
        <v>222</v>
      </c>
      <c r="D30" s="3" t="s">
        <v>495</v>
      </c>
      <c r="E30" s="3" t="s">
        <v>273</v>
      </c>
      <c r="K30" s="6" t="s">
        <v>101</v>
      </c>
      <c r="L30" s="6" t="s">
        <v>102</v>
      </c>
      <c r="M30" s="6" t="s">
        <v>103</v>
      </c>
      <c r="N30" s="6" t="s">
        <v>104</v>
      </c>
      <c r="O30" s="6" t="s">
        <v>105</v>
      </c>
      <c r="P30" s="6" t="s">
        <v>106</v>
      </c>
      <c r="Q30" s="6" t="s">
        <v>107</v>
      </c>
      <c r="R30" s="6" t="s">
        <v>108</v>
      </c>
      <c r="S30" s="6" t="s">
        <v>109</v>
      </c>
      <c r="T30" s="6" t="s">
        <v>110</v>
      </c>
    </row>
    <row r="31" spans="1:20" x14ac:dyDescent="0.25">
      <c r="A31" s="3" t="s">
        <v>124</v>
      </c>
      <c r="B31" s="3"/>
      <c r="C31" s="3" t="s">
        <v>434</v>
      </c>
      <c r="D31" s="3" t="s">
        <v>222</v>
      </c>
      <c r="E31" s="3" t="s">
        <v>238</v>
      </c>
      <c r="K31" s="3">
        <v>1</v>
      </c>
      <c r="L31" s="3" t="s">
        <v>210</v>
      </c>
      <c r="M31" s="3">
        <v>60</v>
      </c>
      <c r="N31" s="3">
        <v>22</v>
      </c>
      <c r="O31" s="3">
        <v>17</v>
      </c>
      <c r="P31" s="2">
        <v>4</v>
      </c>
      <c r="Q31" s="2">
        <v>1</v>
      </c>
      <c r="R31" s="19"/>
      <c r="S31" s="19"/>
      <c r="T31" s="19"/>
    </row>
    <row r="32" spans="1:20" x14ac:dyDescent="0.25">
      <c r="A32" s="3" t="s">
        <v>128</v>
      </c>
      <c r="B32" s="3"/>
      <c r="C32" s="3" t="s">
        <v>222</v>
      </c>
      <c r="D32" s="3" t="s">
        <v>552</v>
      </c>
      <c r="E32" s="3" t="s">
        <v>440</v>
      </c>
      <c r="K32" s="3">
        <v>2</v>
      </c>
      <c r="L32" s="3" t="s">
        <v>434</v>
      </c>
      <c r="M32" s="3">
        <v>55</v>
      </c>
      <c r="N32" s="3">
        <v>22</v>
      </c>
      <c r="O32" s="3">
        <v>14</v>
      </c>
      <c r="P32" s="2">
        <v>5</v>
      </c>
      <c r="Q32" s="2">
        <v>3</v>
      </c>
      <c r="R32" s="19"/>
      <c r="S32" s="19"/>
      <c r="T32" s="19"/>
    </row>
    <row r="33" spans="1:20" x14ac:dyDescent="0.25">
      <c r="A33" s="3" t="s">
        <v>132</v>
      </c>
      <c r="B33" s="3"/>
      <c r="C33" s="3" t="s">
        <v>222</v>
      </c>
      <c r="D33" s="3" t="s">
        <v>553</v>
      </c>
      <c r="E33" s="3" t="s">
        <v>232</v>
      </c>
      <c r="K33" s="3">
        <v>3</v>
      </c>
      <c r="L33" s="3" t="s">
        <v>495</v>
      </c>
      <c r="M33" s="3">
        <v>53</v>
      </c>
      <c r="N33" s="3">
        <v>22</v>
      </c>
      <c r="O33" s="3">
        <v>13</v>
      </c>
      <c r="P33" s="2">
        <v>5</v>
      </c>
      <c r="Q33" s="2">
        <v>4</v>
      </c>
      <c r="R33" s="19"/>
      <c r="S33" s="19"/>
      <c r="T33" s="19"/>
    </row>
    <row r="34" spans="1:20" x14ac:dyDescent="0.25">
      <c r="A34" s="3" t="s">
        <v>137</v>
      </c>
      <c r="B34" s="3"/>
      <c r="C34" s="3" t="s">
        <v>554</v>
      </c>
      <c r="D34" s="3" t="s">
        <v>222</v>
      </c>
      <c r="E34" s="3" t="s">
        <v>197</v>
      </c>
      <c r="K34" s="3">
        <v>4</v>
      </c>
      <c r="L34" s="3" t="s">
        <v>555</v>
      </c>
      <c r="M34" s="3">
        <v>51</v>
      </c>
      <c r="N34" s="3">
        <v>22</v>
      </c>
      <c r="O34" s="3">
        <v>12</v>
      </c>
      <c r="P34" s="2">
        <v>5</v>
      </c>
      <c r="Q34" s="2">
        <v>5</v>
      </c>
      <c r="R34" s="19"/>
      <c r="S34" s="19"/>
      <c r="T34" s="19"/>
    </row>
    <row r="35" spans="1:20" x14ac:dyDescent="0.25">
      <c r="A35" s="3" t="s">
        <v>141</v>
      </c>
      <c r="B35" s="3"/>
      <c r="C35" s="3" t="s">
        <v>222</v>
      </c>
      <c r="D35" s="3" t="s">
        <v>420</v>
      </c>
      <c r="E35" s="3" t="s">
        <v>329</v>
      </c>
      <c r="K35" s="3">
        <v>5</v>
      </c>
      <c r="L35" s="3" t="s">
        <v>556</v>
      </c>
      <c r="M35" s="3">
        <v>42</v>
      </c>
      <c r="N35" s="3">
        <v>22</v>
      </c>
      <c r="O35" s="3">
        <v>7</v>
      </c>
      <c r="P35" s="2">
        <v>6</v>
      </c>
      <c r="Q35" s="2">
        <v>9</v>
      </c>
      <c r="R35" s="19"/>
      <c r="S35" s="19"/>
      <c r="T35" s="19"/>
    </row>
    <row r="36" spans="1:20" x14ac:dyDescent="0.25">
      <c r="A36" s="3" t="s">
        <v>145</v>
      </c>
      <c r="B36" s="3"/>
      <c r="C36" s="3" t="s">
        <v>555</v>
      </c>
      <c r="D36" s="3" t="s">
        <v>222</v>
      </c>
      <c r="E36" s="3" t="s">
        <v>185</v>
      </c>
      <c r="K36" s="3">
        <v>6</v>
      </c>
      <c r="L36" s="3" t="s">
        <v>557</v>
      </c>
      <c r="M36" s="3">
        <v>42</v>
      </c>
      <c r="N36" s="3">
        <v>22</v>
      </c>
      <c r="O36" s="3">
        <v>7</v>
      </c>
      <c r="P36" s="2">
        <v>6</v>
      </c>
      <c r="Q36" s="2">
        <v>9</v>
      </c>
      <c r="R36" s="19"/>
      <c r="S36" s="19"/>
      <c r="T36" s="19"/>
    </row>
    <row r="37" spans="1:20" x14ac:dyDescent="0.25">
      <c r="A37" s="3" t="s">
        <v>149</v>
      </c>
      <c r="B37" s="3"/>
      <c r="C37" s="3" t="s">
        <v>222</v>
      </c>
      <c r="D37" s="3" t="s">
        <v>556</v>
      </c>
      <c r="E37" s="3" t="s">
        <v>139</v>
      </c>
      <c r="K37" s="3">
        <v>7</v>
      </c>
      <c r="L37" s="3" t="s">
        <v>552</v>
      </c>
      <c r="M37" s="3">
        <v>39</v>
      </c>
      <c r="N37" s="3">
        <v>22</v>
      </c>
      <c r="O37" s="3">
        <v>5</v>
      </c>
      <c r="P37" s="2">
        <v>7</v>
      </c>
      <c r="Q37" s="2">
        <v>10</v>
      </c>
      <c r="R37" s="19"/>
      <c r="S37" s="19"/>
      <c r="T37" s="19"/>
    </row>
    <row r="38" spans="1:20" x14ac:dyDescent="0.25">
      <c r="A38" s="3" t="s">
        <v>153</v>
      </c>
      <c r="B38" s="3"/>
      <c r="C38" s="3" t="s">
        <v>138</v>
      </c>
      <c r="D38" s="3" t="s">
        <v>222</v>
      </c>
      <c r="E38" s="3" t="s">
        <v>126</v>
      </c>
      <c r="K38" s="3">
        <v>8</v>
      </c>
      <c r="L38" s="3" t="s">
        <v>222</v>
      </c>
      <c r="M38" s="3">
        <v>39</v>
      </c>
      <c r="N38" s="3">
        <v>22</v>
      </c>
      <c r="O38" s="3">
        <v>7</v>
      </c>
      <c r="P38" s="2">
        <v>3</v>
      </c>
      <c r="Q38" s="2">
        <v>12</v>
      </c>
      <c r="R38" s="19"/>
      <c r="S38" s="19"/>
      <c r="T38" s="19"/>
    </row>
    <row r="39" spans="1:20" x14ac:dyDescent="0.25">
      <c r="A39" s="3" t="s">
        <v>157</v>
      </c>
      <c r="B39" s="3"/>
      <c r="C39" s="3" t="s">
        <v>222</v>
      </c>
      <c r="D39" s="3" t="s">
        <v>557</v>
      </c>
      <c r="E39" s="3" t="s">
        <v>265</v>
      </c>
      <c r="K39" s="3">
        <v>9</v>
      </c>
      <c r="L39" s="3" t="s">
        <v>554</v>
      </c>
      <c r="M39" s="3">
        <v>39</v>
      </c>
      <c r="N39" s="3">
        <v>22</v>
      </c>
      <c r="O39" s="3">
        <v>7</v>
      </c>
      <c r="P39" s="2">
        <v>3</v>
      </c>
      <c r="Q39" s="2">
        <v>12</v>
      </c>
      <c r="R39" s="19"/>
      <c r="S39" s="19"/>
      <c r="T39" s="19"/>
    </row>
    <row r="40" spans="1:20" x14ac:dyDescent="0.25">
      <c r="A40" s="3" t="s">
        <v>161</v>
      </c>
      <c r="B40" s="3"/>
      <c r="C40" s="3" t="s">
        <v>222</v>
      </c>
      <c r="D40" s="3" t="s">
        <v>210</v>
      </c>
      <c r="E40" s="3" t="s">
        <v>331</v>
      </c>
      <c r="K40" s="3">
        <v>10</v>
      </c>
      <c r="L40" s="3" t="s">
        <v>553</v>
      </c>
      <c r="M40" s="3">
        <v>39</v>
      </c>
      <c r="N40" s="3">
        <v>22</v>
      </c>
      <c r="O40" s="3">
        <v>7</v>
      </c>
      <c r="P40" s="2">
        <v>3</v>
      </c>
      <c r="Q40" s="2">
        <v>12</v>
      </c>
      <c r="R40" s="19"/>
      <c r="S40" s="19"/>
      <c r="T40" s="19"/>
    </row>
    <row r="41" spans="1:20" x14ac:dyDescent="0.25">
      <c r="A41" s="3" t="s">
        <v>164</v>
      </c>
      <c r="B41" s="3"/>
      <c r="C41" s="3" t="s">
        <v>495</v>
      </c>
      <c r="D41" s="3" t="s">
        <v>222</v>
      </c>
      <c r="E41" s="3" t="s">
        <v>440</v>
      </c>
      <c r="K41" s="3">
        <v>11</v>
      </c>
      <c r="L41" s="3" t="s">
        <v>420</v>
      </c>
      <c r="M41" s="3">
        <v>38</v>
      </c>
      <c r="N41" s="3">
        <v>22</v>
      </c>
      <c r="O41" s="3">
        <v>5</v>
      </c>
      <c r="P41" s="2">
        <v>6</v>
      </c>
      <c r="Q41" s="2">
        <v>11</v>
      </c>
      <c r="R41" s="19"/>
      <c r="S41" s="19"/>
      <c r="T41" s="19"/>
    </row>
    <row r="42" spans="1:20" x14ac:dyDescent="0.25">
      <c r="A42" s="3" t="s">
        <v>166</v>
      </c>
      <c r="B42" s="3"/>
      <c r="C42" s="3"/>
      <c r="D42" s="3"/>
      <c r="E42" s="3"/>
      <c r="K42" s="3">
        <v>12</v>
      </c>
      <c r="L42" s="3" t="s">
        <v>138</v>
      </c>
      <c r="M42" s="3">
        <v>31</v>
      </c>
      <c r="N42" s="3">
        <v>22</v>
      </c>
      <c r="O42" s="3">
        <v>3</v>
      </c>
      <c r="P42" s="2">
        <v>3</v>
      </c>
      <c r="Q42" s="2">
        <v>16</v>
      </c>
      <c r="R42" s="19"/>
      <c r="S42" s="19"/>
      <c r="T42" s="19"/>
    </row>
    <row r="43" spans="1:20" x14ac:dyDescent="0.25">
      <c r="A43" s="3" t="s">
        <v>169</v>
      </c>
      <c r="B43" s="3"/>
      <c r="C43" s="3" t="s">
        <v>552</v>
      </c>
      <c r="D43" s="3" t="s">
        <v>222</v>
      </c>
      <c r="E43" s="3" t="s">
        <v>126</v>
      </c>
    </row>
    <row r="44" spans="1:20" x14ac:dyDescent="0.25">
      <c r="A44" s="3" t="s">
        <v>172</v>
      </c>
      <c r="B44" s="3"/>
      <c r="C44" s="3" t="s">
        <v>553</v>
      </c>
      <c r="D44" s="3" t="s">
        <v>222</v>
      </c>
      <c r="E44" s="3" t="s">
        <v>236</v>
      </c>
    </row>
    <row r="45" spans="1:20" x14ac:dyDescent="0.25">
      <c r="A45" s="3" t="s">
        <v>175</v>
      </c>
      <c r="B45" s="3"/>
      <c r="C45" s="3" t="s">
        <v>222</v>
      </c>
      <c r="D45" s="3" t="s">
        <v>554</v>
      </c>
      <c r="E45" s="3"/>
    </row>
    <row r="46" spans="1:20" x14ac:dyDescent="0.25">
      <c r="A46" s="3" t="s">
        <v>178</v>
      </c>
      <c r="B46" s="3"/>
      <c r="C46" s="3" t="s">
        <v>420</v>
      </c>
      <c r="D46" s="3" t="s">
        <v>222</v>
      </c>
      <c r="E46" s="3" t="s">
        <v>297</v>
      </c>
    </row>
    <row r="47" spans="1:20" x14ac:dyDescent="0.25">
      <c r="A47" s="3" t="s">
        <v>181</v>
      </c>
      <c r="B47" s="3"/>
      <c r="C47" s="3" t="s">
        <v>222</v>
      </c>
      <c r="D47" s="3" t="s">
        <v>555</v>
      </c>
      <c r="E47" s="3"/>
    </row>
    <row r="48" spans="1:20" x14ac:dyDescent="0.25">
      <c r="A48" s="3" t="s">
        <v>184</v>
      </c>
      <c r="B48" s="3"/>
      <c r="C48" s="3" t="s">
        <v>556</v>
      </c>
      <c r="D48" s="3" t="s">
        <v>222</v>
      </c>
      <c r="E48" s="3" t="s">
        <v>197</v>
      </c>
    </row>
    <row r="49" spans="1:5" x14ac:dyDescent="0.25">
      <c r="A49" s="3" t="s">
        <v>187</v>
      </c>
      <c r="B49" s="3"/>
      <c r="C49" s="3" t="s">
        <v>222</v>
      </c>
      <c r="D49" s="3" t="s">
        <v>138</v>
      </c>
      <c r="E49" s="3" t="s">
        <v>216</v>
      </c>
    </row>
    <row r="50" spans="1:5" x14ac:dyDescent="0.25">
      <c r="A50" s="3" t="s">
        <v>189</v>
      </c>
      <c r="B50" s="3"/>
      <c r="C50" s="3" t="s">
        <v>557</v>
      </c>
      <c r="D50" s="3" t="s">
        <v>222</v>
      </c>
      <c r="E50" s="3" t="s">
        <v>339</v>
      </c>
    </row>
    <row r="51" spans="1:5" x14ac:dyDescent="0.25">
      <c r="A51" s="2"/>
      <c r="B51" s="3"/>
      <c r="C51" s="3" t="s">
        <v>222</v>
      </c>
      <c r="D51" s="3" t="s">
        <v>434</v>
      </c>
      <c r="E51" s="3" t="s">
        <v>331</v>
      </c>
    </row>
  </sheetData>
  <sheetProtection selectLockedCells="1" selectUnlockedCells="1"/>
  <mergeCells count="4">
    <mergeCell ref="A1:E1"/>
    <mergeCell ref="K2:T2"/>
    <mergeCell ref="A27:E27"/>
    <mergeCell ref="K29:T29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3"/>
  <sheetViews>
    <sheetView topLeftCell="A10" zoomScale="110" zoomScaleNormal="110" workbookViewId="0">
      <selection sqref="A1:E1"/>
    </sheetView>
  </sheetViews>
  <sheetFormatPr baseColWidth="10" defaultColWidth="10.7109375" defaultRowHeight="15" x14ac:dyDescent="0.25"/>
  <cols>
    <col min="1" max="1" width="8.140625" style="1" customWidth="1"/>
    <col min="2" max="2" width="13.85546875" style="1" customWidth="1"/>
    <col min="3" max="5" width="21.42578125" style="1" customWidth="1"/>
    <col min="6" max="6" width="2.42578125" customWidth="1"/>
    <col min="7" max="7" width="13" customWidth="1"/>
    <col min="8" max="8" width="9.42578125" customWidth="1"/>
    <col min="9" max="9" width="7.7109375" customWidth="1"/>
    <col min="10" max="10" width="7.28515625" customWidth="1"/>
    <col min="11" max="11" width="6.28515625" customWidth="1"/>
    <col min="12" max="12" width="14.7109375" customWidth="1"/>
    <col min="13" max="13" width="4" customWidth="1"/>
    <col min="14" max="15" width="3.42578125" customWidth="1"/>
    <col min="16" max="16" width="2.7109375" customWidth="1"/>
    <col min="17" max="17" width="3.42578125" style="1" customWidth="1"/>
    <col min="18" max="18" width="3.5703125" customWidth="1"/>
    <col min="19" max="19" width="3.7109375" customWidth="1"/>
    <col min="20" max="20" width="4.42578125" customWidth="1"/>
  </cols>
  <sheetData>
    <row r="1" spans="1:20" x14ac:dyDescent="0.25">
      <c r="A1" s="864" t="s">
        <v>558</v>
      </c>
      <c r="B1" s="864"/>
      <c r="C1" s="864"/>
      <c r="D1" s="864"/>
      <c r="E1" s="864"/>
    </row>
    <row r="2" spans="1:20" x14ac:dyDescent="0.25">
      <c r="A2" s="6" t="s">
        <v>96</v>
      </c>
      <c r="B2" s="6" t="s">
        <v>97</v>
      </c>
      <c r="C2" s="6" t="s">
        <v>98</v>
      </c>
      <c r="D2" s="6" t="s">
        <v>99</v>
      </c>
      <c r="E2" s="6" t="s">
        <v>100</v>
      </c>
      <c r="K2" s="864" t="s">
        <v>95</v>
      </c>
      <c r="L2" s="864"/>
      <c r="M2" s="864"/>
      <c r="N2" s="864"/>
      <c r="O2" s="864"/>
      <c r="P2" s="864"/>
      <c r="Q2" s="864"/>
      <c r="R2" s="864"/>
      <c r="S2" s="864"/>
      <c r="T2" s="864"/>
    </row>
    <row r="3" spans="1:20" x14ac:dyDescent="0.25">
      <c r="A3" s="3" t="s">
        <v>113</v>
      </c>
      <c r="B3" s="3"/>
      <c r="C3" s="3" t="s">
        <v>368</v>
      </c>
      <c r="D3" s="3" t="s">
        <v>115</v>
      </c>
      <c r="E3" s="3" t="s">
        <v>151</v>
      </c>
      <c r="K3" s="6" t="s">
        <v>101</v>
      </c>
      <c r="L3" s="6" t="s">
        <v>102</v>
      </c>
      <c r="M3" s="6" t="s">
        <v>103</v>
      </c>
      <c r="N3" s="6" t="s">
        <v>104</v>
      </c>
      <c r="O3" s="6" t="s">
        <v>105</v>
      </c>
      <c r="P3" s="6" t="s">
        <v>106</v>
      </c>
      <c r="Q3" s="6" t="s">
        <v>107</v>
      </c>
      <c r="R3" s="6" t="s">
        <v>108</v>
      </c>
      <c r="S3" s="6" t="s">
        <v>109</v>
      </c>
      <c r="T3" s="6" t="s">
        <v>110</v>
      </c>
    </row>
    <row r="4" spans="1:20" x14ac:dyDescent="0.25">
      <c r="A4" s="3" t="s">
        <v>119</v>
      </c>
      <c r="B4" s="3"/>
      <c r="C4" s="3" t="s">
        <v>115</v>
      </c>
      <c r="D4" s="3" t="s">
        <v>437</v>
      </c>
      <c r="E4" s="3" t="s">
        <v>269</v>
      </c>
      <c r="G4" t="s">
        <v>512</v>
      </c>
      <c r="H4" t="s">
        <v>518</v>
      </c>
      <c r="K4" s="3">
        <v>1</v>
      </c>
      <c r="L4" s="3" t="s">
        <v>385</v>
      </c>
      <c r="M4" s="3">
        <v>57</v>
      </c>
      <c r="N4" s="3">
        <v>22</v>
      </c>
      <c r="O4" s="3">
        <v>14</v>
      </c>
      <c r="P4" s="2">
        <v>7</v>
      </c>
      <c r="Q4" s="2">
        <v>1</v>
      </c>
      <c r="R4" s="19"/>
      <c r="S4" s="19"/>
      <c r="T4" s="19"/>
    </row>
    <row r="5" spans="1:20" x14ac:dyDescent="0.25">
      <c r="A5" s="3" t="s">
        <v>124</v>
      </c>
      <c r="B5" s="3"/>
      <c r="C5" s="3" t="s">
        <v>385</v>
      </c>
      <c r="D5" s="3" t="s">
        <v>115</v>
      </c>
      <c r="E5" s="3" t="s">
        <v>334</v>
      </c>
      <c r="K5" s="3">
        <v>2</v>
      </c>
      <c r="L5" s="3" t="s">
        <v>368</v>
      </c>
      <c r="M5" s="3">
        <v>53</v>
      </c>
      <c r="N5" s="3">
        <v>22</v>
      </c>
      <c r="O5" s="3">
        <v>14</v>
      </c>
      <c r="P5" s="2">
        <v>3</v>
      </c>
      <c r="Q5" s="2">
        <v>5</v>
      </c>
      <c r="R5" s="19"/>
      <c r="S5" s="19"/>
      <c r="T5" s="19"/>
    </row>
    <row r="6" spans="1:20" x14ac:dyDescent="0.25">
      <c r="A6" s="3" t="s">
        <v>128</v>
      </c>
      <c r="B6" s="3"/>
      <c r="C6" s="3" t="s">
        <v>115</v>
      </c>
      <c r="D6" s="3" t="s">
        <v>543</v>
      </c>
      <c r="E6" s="3" t="s">
        <v>269</v>
      </c>
      <c r="G6" t="s">
        <v>538</v>
      </c>
      <c r="H6" t="s">
        <v>501</v>
      </c>
      <c r="K6" s="3">
        <v>3</v>
      </c>
      <c r="L6" s="3" t="s">
        <v>471</v>
      </c>
      <c r="M6" s="3">
        <v>51</v>
      </c>
      <c r="N6" s="3">
        <v>22</v>
      </c>
      <c r="O6" s="3">
        <v>11</v>
      </c>
      <c r="P6" s="2">
        <v>7</v>
      </c>
      <c r="Q6" s="2">
        <v>4</v>
      </c>
      <c r="R6" s="19"/>
      <c r="S6" s="19"/>
      <c r="T6" s="19"/>
    </row>
    <row r="7" spans="1:20" x14ac:dyDescent="0.25">
      <c r="A7" s="3" t="s">
        <v>132</v>
      </c>
      <c r="B7" s="3"/>
      <c r="C7" s="3" t="s">
        <v>115</v>
      </c>
      <c r="D7" s="3" t="s">
        <v>559</v>
      </c>
      <c r="E7" s="3" t="s">
        <v>225</v>
      </c>
      <c r="K7" s="3">
        <v>4</v>
      </c>
      <c r="L7" s="3" t="s">
        <v>508</v>
      </c>
      <c r="M7" s="3">
        <v>44</v>
      </c>
      <c r="N7" s="3">
        <v>22</v>
      </c>
      <c r="O7" s="3">
        <v>10</v>
      </c>
      <c r="P7" s="2">
        <v>2</v>
      </c>
      <c r="Q7" s="2">
        <v>10</v>
      </c>
      <c r="R7" s="19"/>
      <c r="S7" s="19"/>
      <c r="T7" s="19"/>
    </row>
    <row r="8" spans="1:20" x14ac:dyDescent="0.25">
      <c r="A8" s="3" t="s">
        <v>137</v>
      </c>
      <c r="B8" s="3"/>
      <c r="C8" s="3" t="s">
        <v>471</v>
      </c>
      <c r="D8" s="3" t="s">
        <v>115</v>
      </c>
      <c r="E8" s="3" t="s">
        <v>269</v>
      </c>
      <c r="K8" s="3">
        <v>5</v>
      </c>
      <c r="L8" s="3" t="s">
        <v>118</v>
      </c>
      <c r="M8" s="3">
        <v>44</v>
      </c>
      <c r="N8" s="3">
        <v>22</v>
      </c>
      <c r="O8" s="3">
        <v>8</v>
      </c>
      <c r="P8" s="2">
        <v>6</v>
      </c>
      <c r="Q8" s="2">
        <v>8</v>
      </c>
      <c r="R8" s="19"/>
      <c r="S8" s="19"/>
      <c r="T8" s="19"/>
    </row>
    <row r="9" spans="1:20" x14ac:dyDescent="0.25">
      <c r="A9" s="3" t="s">
        <v>141</v>
      </c>
      <c r="B9" s="3"/>
      <c r="C9" s="3" t="s">
        <v>115</v>
      </c>
      <c r="D9" s="3" t="s">
        <v>560</v>
      </c>
      <c r="E9" s="3" t="s">
        <v>269</v>
      </c>
      <c r="K9" s="3">
        <v>6</v>
      </c>
      <c r="L9" s="3" t="s">
        <v>561</v>
      </c>
      <c r="M9" s="3">
        <v>44</v>
      </c>
      <c r="N9" s="3">
        <v>22</v>
      </c>
      <c r="O9" s="3">
        <v>9</v>
      </c>
      <c r="P9" s="2">
        <v>4</v>
      </c>
      <c r="Q9" s="2">
        <v>9</v>
      </c>
      <c r="R9" s="19"/>
      <c r="S9" s="19"/>
      <c r="T9" s="19"/>
    </row>
    <row r="10" spans="1:20" x14ac:dyDescent="0.25">
      <c r="A10" s="3" t="s">
        <v>145</v>
      </c>
      <c r="B10" s="3"/>
      <c r="C10" s="3" t="s">
        <v>508</v>
      </c>
      <c r="D10" s="3" t="s">
        <v>115</v>
      </c>
      <c r="E10" s="3" t="s">
        <v>139</v>
      </c>
      <c r="G10" t="s">
        <v>562</v>
      </c>
      <c r="H10" t="s">
        <v>501</v>
      </c>
      <c r="K10" s="3">
        <v>7</v>
      </c>
      <c r="L10" s="3" t="s">
        <v>559</v>
      </c>
      <c r="M10" s="3">
        <v>43</v>
      </c>
      <c r="N10" s="3">
        <v>22</v>
      </c>
      <c r="O10" s="3">
        <v>9</v>
      </c>
      <c r="P10" s="2">
        <v>3</v>
      </c>
      <c r="Q10" s="2">
        <v>10</v>
      </c>
      <c r="R10" s="19"/>
      <c r="S10" s="19"/>
      <c r="T10" s="19"/>
    </row>
    <row r="11" spans="1:20" x14ac:dyDescent="0.25">
      <c r="A11" s="3" t="s">
        <v>149</v>
      </c>
      <c r="B11" s="3"/>
      <c r="C11" s="3" t="s">
        <v>115</v>
      </c>
      <c r="D11" s="3" t="s">
        <v>267</v>
      </c>
      <c r="E11" s="3" t="s">
        <v>292</v>
      </c>
      <c r="G11" t="s">
        <v>563</v>
      </c>
      <c r="H11" t="s">
        <v>501</v>
      </c>
      <c r="K11" s="3">
        <v>8</v>
      </c>
      <c r="L11" s="3" t="s">
        <v>267</v>
      </c>
      <c r="M11" s="3">
        <v>43</v>
      </c>
      <c r="N11" s="3">
        <v>22</v>
      </c>
      <c r="O11" s="3">
        <v>8</v>
      </c>
      <c r="P11" s="2">
        <v>5</v>
      </c>
      <c r="Q11" s="2">
        <v>9</v>
      </c>
      <c r="R11" s="19"/>
      <c r="S11" s="19"/>
      <c r="T11" s="19"/>
    </row>
    <row r="12" spans="1:20" x14ac:dyDescent="0.25">
      <c r="A12" s="3" t="s">
        <v>153</v>
      </c>
      <c r="B12" s="3"/>
      <c r="C12" s="3" t="s">
        <v>118</v>
      </c>
      <c r="D12" s="3" t="s">
        <v>115</v>
      </c>
      <c r="E12" s="3" t="s">
        <v>265</v>
      </c>
      <c r="G12" t="s">
        <v>564</v>
      </c>
      <c r="K12" s="3">
        <v>9</v>
      </c>
      <c r="L12" s="3" t="s">
        <v>437</v>
      </c>
      <c r="M12" s="3">
        <v>42</v>
      </c>
      <c r="N12" s="3">
        <v>22</v>
      </c>
      <c r="O12" s="3">
        <v>7</v>
      </c>
      <c r="P12" s="2">
        <v>6</v>
      </c>
      <c r="Q12" s="2">
        <v>9</v>
      </c>
      <c r="R12" s="19"/>
      <c r="S12" s="19"/>
      <c r="T12" s="19"/>
    </row>
    <row r="13" spans="1:20" x14ac:dyDescent="0.25">
      <c r="A13" s="3" t="s">
        <v>157</v>
      </c>
      <c r="B13" s="3"/>
      <c r="C13" s="3" t="s">
        <v>115</v>
      </c>
      <c r="D13" s="3" t="s">
        <v>561</v>
      </c>
      <c r="E13" s="3" t="s">
        <v>207</v>
      </c>
      <c r="G13" t="s">
        <v>537</v>
      </c>
      <c r="K13" s="3">
        <v>10</v>
      </c>
      <c r="L13" s="3" t="s">
        <v>543</v>
      </c>
      <c r="M13" s="3">
        <v>41</v>
      </c>
      <c r="N13" s="3">
        <v>22</v>
      </c>
      <c r="O13" s="3">
        <v>6</v>
      </c>
      <c r="P13" s="2">
        <v>7</v>
      </c>
      <c r="Q13" s="2">
        <v>9</v>
      </c>
      <c r="R13" s="19"/>
      <c r="S13" s="19"/>
      <c r="T13" s="19"/>
    </row>
    <row r="14" spans="1:20" x14ac:dyDescent="0.25">
      <c r="A14" s="3" t="s">
        <v>161</v>
      </c>
      <c r="B14" s="3"/>
      <c r="C14" s="3" t="s">
        <v>115</v>
      </c>
      <c r="D14" s="3" t="s">
        <v>368</v>
      </c>
      <c r="E14" s="3" t="s">
        <v>225</v>
      </c>
      <c r="K14" s="3">
        <v>11</v>
      </c>
      <c r="L14" s="3" t="s">
        <v>115</v>
      </c>
      <c r="M14" s="3">
        <v>40</v>
      </c>
      <c r="N14" s="3">
        <v>22</v>
      </c>
      <c r="O14" s="3">
        <v>6</v>
      </c>
      <c r="P14" s="2">
        <v>6</v>
      </c>
      <c r="Q14" s="2">
        <v>10</v>
      </c>
      <c r="R14" s="19"/>
      <c r="S14" s="19"/>
      <c r="T14" s="19"/>
    </row>
    <row r="15" spans="1:20" x14ac:dyDescent="0.25">
      <c r="A15" s="3" t="s">
        <v>164</v>
      </c>
      <c r="B15" s="3"/>
      <c r="C15" s="3" t="s">
        <v>437</v>
      </c>
      <c r="D15" s="3" t="s">
        <v>115</v>
      </c>
      <c r="E15" s="3" t="s">
        <v>197</v>
      </c>
      <c r="G15" t="s">
        <v>382</v>
      </c>
      <c r="K15" s="3">
        <v>12</v>
      </c>
      <c r="L15" s="3" t="s">
        <v>560</v>
      </c>
      <c r="M15" s="3">
        <v>26</v>
      </c>
      <c r="N15" s="3">
        <v>22</v>
      </c>
      <c r="O15" s="3">
        <v>1</v>
      </c>
      <c r="P15" s="2">
        <v>2</v>
      </c>
      <c r="Q15" s="2">
        <v>19</v>
      </c>
      <c r="R15" s="19"/>
      <c r="S15" s="19"/>
      <c r="T15" s="19"/>
    </row>
    <row r="16" spans="1:20" x14ac:dyDescent="0.25">
      <c r="A16" s="3" t="s">
        <v>166</v>
      </c>
      <c r="B16" s="3"/>
      <c r="C16" s="3" t="s">
        <v>115</v>
      </c>
      <c r="D16" s="3" t="s">
        <v>385</v>
      </c>
      <c r="E16" s="3" t="s">
        <v>139</v>
      </c>
      <c r="G16" t="s">
        <v>564</v>
      </c>
    </row>
    <row r="17" spans="1:10" x14ac:dyDescent="0.25">
      <c r="A17" s="3" t="s">
        <v>169</v>
      </c>
      <c r="B17" s="3"/>
      <c r="C17" s="3" t="s">
        <v>543</v>
      </c>
      <c r="D17" s="3" t="s">
        <v>115</v>
      </c>
      <c r="E17" s="3" t="s">
        <v>155</v>
      </c>
      <c r="G17" t="s">
        <v>565</v>
      </c>
      <c r="H17" t="s">
        <v>566</v>
      </c>
      <c r="I17" t="s">
        <v>564</v>
      </c>
      <c r="J17" t="s">
        <v>547</v>
      </c>
    </row>
    <row r="18" spans="1:10" x14ac:dyDescent="0.25">
      <c r="A18" s="3" t="s">
        <v>172</v>
      </c>
      <c r="B18" s="3"/>
      <c r="C18" s="3" t="s">
        <v>559</v>
      </c>
      <c r="D18" s="3" t="s">
        <v>115</v>
      </c>
      <c r="E18" s="3" t="s">
        <v>197</v>
      </c>
    </row>
    <row r="19" spans="1:10" x14ac:dyDescent="0.25">
      <c r="A19" s="3" t="s">
        <v>175</v>
      </c>
      <c r="B19" s="3"/>
      <c r="C19" s="3" t="s">
        <v>115</v>
      </c>
      <c r="D19" s="3" t="s">
        <v>471</v>
      </c>
      <c r="E19" s="3" t="s">
        <v>185</v>
      </c>
    </row>
    <row r="20" spans="1:10" x14ac:dyDescent="0.25">
      <c r="A20" s="3" t="s">
        <v>178</v>
      </c>
      <c r="B20" s="3"/>
      <c r="C20" s="3" t="s">
        <v>560</v>
      </c>
      <c r="D20" s="3" t="s">
        <v>115</v>
      </c>
      <c r="E20" s="3" t="s">
        <v>134</v>
      </c>
    </row>
    <row r="21" spans="1:10" x14ac:dyDescent="0.25">
      <c r="A21" s="3" t="s">
        <v>181</v>
      </c>
      <c r="B21" s="3"/>
      <c r="C21" s="3" t="s">
        <v>115</v>
      </c>
      <c r="D21" s="3" t="s">
        <v>508</v>
      </c>
      <c r="E21" s="3" t="s">
        <v>139</v>
      </c>
      <c r="G21" t="s">
        <v>550</v>
      </c>
    </row>
    <row r="22" spans="1:10" x14ac:dyDescent="0.25">
      <c r="A22" s="3" t="s">
        <v>184</v>
      </c>
      <c r="B22" s="3"/>
      <c r="C22" s="3" t="s">
        <v>267</v>
      </c>
      <c r="D22" s="3" t="s">
        <v>115</v>
      </c>
      <c r="E22" s="3" t="s">
        <v>139</v>
      </c>
      <c r="G22" t="s">
        <v>567</v>
      </c>
      <c r="H22" t="s">
        <v>538</v>
      </c>
      <c r="I22" t="s">
        <v>537</v>
      </c>
    </row>
    <row r="23" spans="1:10" x14ac:dyDescent="0.25">
      <c r="A23" s="3" t="s">
        <v>187</v>
      </c>
      <c r="B23" s="3"/>
      <c r="C23" s="3" t="s">
        <v>115</v>
      </c>
      <c r="D23" s="3" t="s">
        <v>118</v>
      </c>
      <c r="E23" s="3" t="s">
        <v>252</v>
      </c>
    </row>
    <row r="24" spans="1:10" x14ac:dyDescent="0.25">
      <c r="A24" s="3" t="s">
        <v>189</v>
      </c>
      <c r="B24" s="3"/>
      <c r="C24" s="3" t="s">
        <v>561</v>
      </c>
      <c r="D24" s="3" t="s">
        <v>115</v>
      </c>
      <c r="E24" s="3" t="s">
        <v>339</v>
      </c>
    </row>
    <row r="25" spans="1:10" x14ac:dyDescent="0.25">
      <c r="A25" s="11"/>
      <c r="B25" s="11"/>
      <c r="C25" s="11"/>
      <c r="D25" s="11"/>
      <c r="E25" s="11"/>
    </row>
    <row r="27" spans="1:10" x14ac:dyDescent="0.25">
      <c r="A27" s="864" t="s">
        <v>520</v>
      </c>
      <c r="B27" s="864"/>
      <c r="C27" s="864"/>
      <c r="D27" s="864"/>
      <c r="E27" s="864"/>
    </row>
    <row r="28" spans="1:10" x14ac:dyDescent="0.25">
      <c r="A28" s="6" t="s">
        <v>194</v>
      </c>
      <c r="B28" s="6" t="s">
        <v>97</v>
      </c>
      <c r="C28" s="6" t="s">
        <v>98</v>
      </c>
      <c r="D28" s="6" t="s">
        <v>99</v>
      </c>
      <c r="E28" s="6" t="s">
        <v>100</v>
      </c>
    </row>
    <row r="29" spans="1:10" x14ac:dyDescent="0.25">
      <c r="A29" s="3" t="s">
        <v>345</v>
      </c>
      <c r="B29" s="3"/>
      <c r="C29" s="3"/>
      <c r="D29" s="3"/>
      <c r="E29" s="3"/>
    </row>
    <row r="30" spans="1:10" x14ac:dyDescent="0.25">
      <c r="A30" s="3" t="s">
        <v>346</v>
      </c>
      <c r="B30" s="3"/>
      <c r="C30" s="3" t="s">
        <v>210</v>
      </c>
      <c r="D30" s="3" t="s">
        <v>115</v>
      </c>
      <c r="E30" s="3" t="s">
        <v>328</v>
      </c>
    </row>
    <row r="31" spans="1:10" x14ac:dyDescent="0.25">
      <c r="A31" s="3" t="s">
        <v>347</v>
      </c>
      <c r="B31" s="3"/>
      <c r="C31" s="3" t="s">
        <v>115</v>
      </c>
      <c r="D31" s="3" t="s">
        <v>476</v>
      </c>
      <c r="E31" s="3" t="s">
        <v>155</v>
      </c>
      <c r="G31" t="s">
        <v>568</v>
      </c>
    </row>
    <row r="32" spans="1:10" x14ac:dyDescent="0.25">
      <c r="A32" s="864" t="s">
        <v>208</v>
      </c>
      <c r="B32" s="864"/>
      <c r="C32" s="864"/>
      <c r="D32" s="864"/>
      <c r="E32" s="864"/>
    </row>
    <row r="33" spans="1:20" x14ac:dyDescent="0.25">
      <c r="A33" s="6" t="s">
        <v>194</v>
      </c>
      <c r="B33" s="6" t="s">
        <v>97</v>
      </c>
      <c r="C33" s="6" t="s">
        <v>98</v>
      </c>
      <c r="D33" s="6" t="s">
        <v>99</v>
      </c>
      <c r="E33" s="6" t="s">
        <v>100</v>
      </c>
    </row>
    <row r="34" spans="1:20" x14ac:dyDescent="0.25">
      <c r="A34" s="3"/>
      <c r="B34" s="3"/>
      <c r="C34" s="3" t="s">
        <v>569</v>
      </c>
      <c r="D34" s="3" t="s">
        <v>115</v>
      </c>
      <c r="E34" s="3" t="s">
        <v>197</v>
      </c>
    </row>
    <row r="35" spans="1:20" x14ac:dyDescent="0.25">
      <c r="A35" s="3"/>
      <c r="B35" s="3"/>
      <c r="C35" s="3"/>
      <c r="D35" s="3"/>
      <c r="E35" s="3"/>
    </row>
    <row r="36" spans="1:20" x14ac:dyDescent="0.25">
      <c r="A36" s="864" t="s">
        <v>414</v>
      </c>
      <c r="B36" s="864"/>
      <c r="C36" s="864"/>
      <c r="D36" s="864"/>
      <c r="E36" s="864"/>
    </row>
    <row r="37" spans="1:20" x14ac:dyDescent="0.25">
      <c r="A37" s="6" t="s">
        <v>194</v>
      </c>
      <c r="B37" s="6" t="s">
        <v>97</v>
      </c>
      <c r="C37" s="6" t="s">
        <v>98</v>
      </c>
      <c r="D37" s="6" t="s">
        <v>99</v>
      </c>
      <c r="E37" s="6" t="s">
        <v>100</v>
      </c>
    </row>
    <row r="38" spans="1:20" x14ac:dyDescent="0.25">
      <c r="A38" s="3"/>
      <c r="B38" s="3"/>
      <c r="C38" s="3" t="s">
        <v>570</v>
      </c>
      <c r="D38" s="3" t="s">
        <v>443</v>
      </c>
      <c r="E38" s="3" t="s">
        <v>197</v>
      </c>
    </row>
    <row r="40" spans="1:20" x14ac:dyDescent="0.25">
      <c r="A40" s="864" t="s">
        <v>571</v>
      </c>
      <c r="B40" s="864"/>
      <c r="C40" s="864"/>
      <c r="D40" s="864"/>
      <c r="E40" s="864"/>
    </row>
    <row r="41" spans="1:20" x14ac:dyDescent="0.25">
      <c r="A41" s="6" t="s">
        <v>96</v>
      </c>
      <c r="B41" s="6" t="s">
        <v>97</v>
      </c>
      <c r="C41" s="6" t="s">
        <v>98</v>
      </c>
      <c r="D41" s="6" t="s">
        <v>99</v>
      </c>
      <c r="E41" s="6" t="s">
        <v>100</v>
      </c>
    </row>
    <row r="42" spans="1:20" x14ac:dyDescent="0.25">
      <c r="A42" s="3" t="s">
        <v>113</v>
      </c>
      <c r="B42" s="3"/>
      <c r="C42" s="3" t="s">
        <v>572</v>
      </c>
      <c r="D42" s="3" t="s">
        <v>222</v>
      </c>
      <c r="E42" s="3" t="s">
        <v>329</v>
      </c>
    </row>
    <row r="43" spans="1:20" x14ac:dyDescent="0.25">
      <c r="A43" s="3" t="s">
        <v>119</v>
      </c>
      <c r="B43" s="3"/>
      <c r="C43" s="3" t="s">
        <v>222</v>
      </c>
      <c r="D43" s="3" t="s">
        <v>263</v>
      </c>
      <c r="E43" s="3" t="s">
        <v>273</v>
      </c>
      <c r="K43" s="864" t="s">
        <v>95</v>
      </c>
      <c r="L43" s="864"/>
      <c r="M43" s="864"/>
      <c r="N43" s="864"/>
      <c r="O43" s="864"/>
      <c r="P43" s="864"/>
      <c r="Q43" s="864"/>
      <c r="R43" s="864"/>
      <c r="S43" s="864"/>
      <c r="T43" s="864"/>
    </row>
    <row r="44" spans="1:20" x14ac:dyDescent="0.25">
      <c r="A44" s="3" t="s">
        <v>124</v>
      </c>
      <c r="B44" s="3"/>
      <c r="C44" s="3" t="s">
        <v>373</v>
      </c>
      <c r="D44" s="3" t="s">
        <v>222</v>
      </c>
      <c r="E44" s="3" t="s">
        <v>265</v>
      </c>
      <c r="K44" s="6" t="s">
        <v>101</v>
      </c>
      <c r="L44" s="6" t="s">
        <v>102</v>
      </c>
      <c r="M44" s="6" t="s">
        <v>103</v>
      </c>
      <c r="N44" s="6" t="s">
        <v>104</v>
      </c>
      <c r="O44" s="6" t="s">
        <v>105</v>
      </c>
      <c r="P44" s="6" t="s">
        <v>106</v>
      </c>
      <c r="Q44" s="6" t="s">
        <v>107</v>
      </c>
      <c r="R44" s="6" t="s">
        <v>108</v>
      </c>
      <c r="S44" s="6" t="s">
        <v>109</v>
      </c>
      <c r="T44" s="6" t="s">
        <v>110</v>
      </c>
    </row>
    <row r="45" spans="1:20" x14ac:dyDescent="0.25">
      <c r="A45" s="3" t="s">
        <v>128</v>
      </c>
      <c r="B45" s="3"/>
      <c r="C45" s="3" t="s">
        <v>222</v>
      </c>
      <c r="D45" s="3" t="s">
        <v>573</v>
      </c>
      <c r="E45" s="3" t="s">
        <v>329</v>
      </c>
      <c r="K45" s="3">
        <v>1</v>
      </c>
      <c r="L45" s="3" t="s">
        <v>555</v>
      </c>
      <c r="M45" s="3">
        <v>59</v>
      </c>
      <c r="N45" s="3">
        <v>22</v>
      </c>
      <c r="O45" s="3">
        <v>16</v>
      </c>
      <c r="P45" s="2">
        <v>5</v>
      </c>
      <c r="Q45" s="2">
        <v>1</v>
      </c>
      <c r="R45" s="19"/>
      <c r="S45" s="19"/>
      <c r="T45" s="19"/>
    </row>
    <row r="46" spans="1:20" x14ac:dyDescent="0.25">
      <c r="A46" s="3" t="s">
        <v>132</v>
      </c>
      <c r="B46" s="3"/>
      <c r="C46" s="3" t="s">
        <v>222</v>
      </c>
      <c r="D46" s="3" t="s">
        <v>451</v>
      </c>
      <c r="E46" s="3" t="s">
        <v>269</v>
      </c>
      <c r="K46" s="3">
        <v>2</v>
      </c>
      <c r="L46" s="3" t="s">
        <v>572</v>
      </c>
      <c r="M46" s="3">
        <v>57</v>
      </c>
      <c r="N46" s="3">
        <v>22</v>
      </c>
      <c r="O46" s="3">
        <v>15</v>
      </c>
      <c r="P46" s="2">
        <v>5</v>
      </c>
      <c r="Q46" s="2">
        <v>2</v>
      </c>
      <c r="R46" s="19"/>
      <c r="S46" s="19"/>
      <c r="T46" s="19"/>
    </row>
    <row r="47" spans="1:20" x14ac:dyDescent="0.25">
      <c r="A47" s="3" t="s">
        <v>137</v>
      </c>
      <c r="B47" s="3"/>
      <c r="C47" s="3" t="s">
        <v>447</v>
      </c>
      <c r="D47" s="3" t="s">
        <v>222</v>
      </c>
      <c r="E47" s="3" t="s">
        <v>292</v>
      </c>
      <c r="K47" s="3">
        <v>3</v>
      </c>
      <c r="L47" s="3" t="s">
        <v>263</v>
      </c>
      <c r="M47" s="3">
        <v>49</v>
      </c>
      <c r="N47" s="3">
        <v>22</v>
      </c>
      <c r="O47" s="3">
        <v>12</v>
      </c>
      <c r="P47" s="2">
        <v>3</v>
      </c>
      <c r="Q47" s="2">
        <v>7</v>
      </c>
      <c r="R47" s="19"/>
      <c r="S47" s="19"/>
      <c r="T47" s="19"/>
    </row>
    <row r="48" spans="1:20" x14ac:dyDescent="0.25">
      <c r="A48" s="3" t="s">
        <v>141</v>
      </c>
      <c r="B48" s="3"/>
      <c r="C48" s="3" t="s">
        <v>222</v>
      </c>
      <c r="D48" s="3" t="s">
        <v>574</v>
      </c>
      <c r="E48" s="3" t="s">
        <v>297</v>
      </c>
      <c r="K48" s="3">
        <v>4</v>
      </c>
      <c r="L48" s="3" t="s">
        <v>451</v>
      </c>
      <c r="M48" s="3">
        <v>45</v>
      </c>
      <c r="N48" s="3">
        <v>22</v>
      </c>
      <c r="O48" s="3">
        <v>9</v>
      </c>
      <c r="P48" s="2">
        <v>5</v>
      </c>
      <c r="Q48" s="2">
        <v>8</v>
      </c>
      <c r="R48" s="19"/>
      <c r="S48" s="19"/>
      <c r="T48" s="19"/>
    </row>
    <row r="49" spans="1:20" x14ac:dyDescent="0.25">
      <c r="A49" s="3" t="s">
        <v>145</v>
      </c>
      <c r="B49" s="3"/>
      <c r="C49" s="3" t="s">
        <v>555</v>
      </c>
      <c r="D49" s="3" t="s">
        <v>222</v>
      </c>
      <c r="E49" s="3" t="s">
        <v>185</v>
      </c>
      <c r="K49" s="3">
        <v>5</v>
      </c>
      <c r="L49" s="3" t="s">
        <v>575</v>
      </c>
      <c r="M49" s="3">
        <v>44</v>
      </c>
      <c r="N49" s="3">
        <v>22</v>
      </c>
      <c r="O49" s="3">
        <v>9</v>
      </c>
      <c r="P49" s="2">
        <v>4</v>
      </c>
      <c r="Q49" s="2">
        <v>9</v>
      </c>
      <c r="R49" s="19"/>
      <c r="S49" s="19"/>
      <c r="T49" s="19"/>
    </row>
    <row r="50" spans="1:20" x14ac:dyDescent="0.25">
      <c r="A50" s="3" t="s">
        <v>149</v>
      </c>
      <c r="B50" s="3"/>
      <c r="C50" s="3" t="s">
        <v>222</v>
      </c>
      <c r="D50" s="3" t="s">
        <v>576</v>
      </c>
      <c r="E50" s="3" t="s">
        <v>207</v>
      </c>
      <c r="K50" s="3">
        <v>6</v>
      </c>
      <c r="L50" s="3" t="s">
        <v>557</v>
      </c>
      <c r="M50" s="3">
        <v>42</v>
      </c>
      <c r="N50" s="3">
        <v>22</v>
      </c>
      <c r="O50" s="3">
        <v>7</v>
      </c>
      <c r="P50" s="2">
        <v>6</v>
      </c>
      <c r="Q50" s="2">
        <v>9</v>
      </c>
      <c r="R50" s="19"/>
      <c r="S50" s="19"/>
      <c r="T50" s="19"/>
    </row>
    <row r="51" spans="1:20" x14ac:dyDescent="0.25">
      <c r="A51" s="3" t="s">
        <v>153</v>
      </c>
      <c r="B51" s="3"/>
      <c r="C51" s="3" t="s">
        <v>575</v>
      </c>
      <c r="D51" s="3" t="s">
        <v>222</v>
      </c>
      <c r="E51" s="3" t="s">
        <v>173</v>
      </c>
      <c r="K51" s="3">
        <v>7</v>
      </c>
      <c r="L51" s="3" t="s">
        <v>574</v>
      </c>
      <c r="M51" s="3">
        <v>41</v>
      </c>
      <c r="N51" s="3">
        <v>22</v>
      </c>
      <c r="O51" s="3">
        <v>8</v>
      </c>
      <c r="P51" s="2">
        <v>3</v>
      </c>
      <c r="Q51" s="2">
        <v>11</v>
      </c>
      <c r="R51" s="19"/>
      <c r="S51" s="19"/>
      <c r="T51" s="19"/>
    </row>
    <row r="52" spans="1:20" x14ac:dyDescent="0.25">
      <c r="A52" s="3" t="s">
        <v>157</v>
      </c>
      <c r="B52" s="3"/>
      <c r="C52" s="3" t="s">
        <v>222</v>
      </c>
      <c r="D52" s="3" t="s">
        <v>557</v>
      </c>
      <c r="E52" s="3" t="s">
        <v>139</v>
      </c>
      <c r="K52" s="3">
        <v>8</v>
      </c>
      <c r="L52" s="3" t="s">
        <v>447</v>
      </c>
      <c r="M52" s="3">
        <v>41</v>
      </c>
      <c r="N52" s="3">
        <v>22</v>
      </c>
      <c r="O52" s="3">
        <v>7</v>
      </c>
      <c r="P52" s="2">
        <v>5</v>
      </c>
      <c r="Q52" s="2">
        <v>10</v>
      </c>
      <c r="R52" s="19"/>
      <c r="S52" s="19"/>
      <c r="T52" s="19"/>
    </row>
    <row r="53" spans="1:20" x14ac:dyDescent="0.25">
      <c r="A53" s="3" t="s">
        <v>161</v>
      </c>
      <c r="B53" s="3"/>
      <c r="C53" s="3" t="s">
        <v>222</v>
      </c>
      <c r="D53" s="3" t="s">
        <v>572</v>
      </c>
      <c r="E53" s="3" t="s">
        <v>358</v>
      </c>
      <c r="K53" s="3">
        <v>9</v>
      </c>
      <c r="L53" s="3" t="s">
        <v>576</v>
      </c>
      <c r="M53" s="3">
        <v>41</v>
      </c>
      <c r="N53" s="3">
        <v>22</v>
      </c>
      <c r="O53" s="3">
        <v>8</v>
      </c>
      <c r="P53" s="2">
        <v>3</v>
      </c>
      <c r="Q53" s="2">
        <v>11</v>
      </c>
      <c r="R53" s="19"/>
      <c r="S53" s="19"/>
      <c r="T53" s="19"/>
    </row>
    <row r="54" spans="1:20" x14ac:dyDescent="0.25">
      <c r="A54" s="3" t="s">
        <v>164</v>
      </c>
      <c r="B54" s="3"/>
      <c r="C54" s="3" t="s">
        <v>263</v>
      </c>
      <c r="D54" s="3" t="s">
        <v>222</v>
      </c>
      <c r="E54" s="3"/>
      <c r="K54" s="3">
        <v>10</v>
      </c>
      <c r="L54" s="3" t="s">
        <v>373</v>
      </c>
      <c r="M54" s="3">
        <v>38</v>
      </c>
      <c r="N54" s="3">
        <v>22</v>
      </c>
      <c r="O54" s="3">
        <v>4</v>
      </c>
      <c r="P54" s="2">
        <v>8</v>
      </c>
      <c r="Q54" s="2">
        <v>10</v>
      </c>
      <c r="R54" s="19"/>
      <c r="S54" s="19"/>
      <c r="T54" s="19"/>
    </row>
    <row r="55" spans="1:20" x14ac:dyDescent="0.25">
      <c r="A55" s="3" t="s">
        <v>166</v>
      </c>
      <c r="B55" s="3"/>
      <c r="C55" s="3" t="s">
        <v>222</v>
      </c>
      <c r="D55" s="3" t="s">
        <v>373</v>
      </c>
      <c r="E55" s="3" t="s">
        <v>139</v>
      </c>
      <c r="K55" s="3">
        <v>11</v>
      </c>
      <c r="L55" s="3" t="s">
        <v>222</v>
      </c>
      <c r="M55" s="3">
        <v>37</v>
      </c>
      <c r="N55" s="3">
        <v>22</v>
      </c>
      <c r="O55" s="3">
        <v>6</v>
      </c>
      <c r="P55" s="2">
        <v>3</v>
      </c>
      <c r="Q55" s="2">
        <v>13</v>
      </c>
      <c r="R55" s="19"/>
      <c r="S55" s="19"/>
      <c r="T55" s="19"/>
    </row>
    <row r="56" spans="1:20" x14ac:dyDescent="0.25">
      <c r="A56" s="3" t="s">
        <v>169</v>
      </c>
      <c r="B56" s="3"/>
      <c r="C56" s="3" t="s">
        <v>573</v>
      </c>
      <c r="D56" s="3" t="s">
        <v>222</v>
      </c>
      <c r="E56" s="3" t="s">
        <v>207</v>
      </c>
      <c r="K56" s="3">
        <v>12</v>
      </c>
      <c r="L56" s="3" t="s">
        <v>573</v>
      </c>
      <c r="M56" s="3">
        <v>34</v>
      </c>
      <c r="N56" s="3">
        <v>22</v>
      </c>
      <c r="O56" s="3">
        <v>3</v>
      </c>
      <c r="P56" s="2">
        <v>6</v>
      </c>
      <c r="Q56" s="2">
        <v>13</v>
      </c>
      <c r="R56" s="19"/>
      <c r="S56" s="19"/>
      <c r="T56" s="19"/>
    </row>
    <row r="57" spans="1:20" x14ac:dyDescent="0.25">
      <c r="A57" s="3" t="s">
        <v>172</v>
      </c>
      <c r="B57" s="3"/>
      <c r="C57" s="3" t="s">
        <v>451</v>
      </c>
      <c r="D57" s="3" t="s">
        <v>222</v>
      </c>
      <c r="E57" s="3" t="s">
        <v>216</v>
      </c>
    </row>
    <row r="58" spans="1:20" x14ac:dyDescent="0.25">
      <c r="A58" s="3" t="s">
        <v>175</v>
      </c>
      <c r="B58" s="3"/>
      <c r="C58" s="3" t="s">
        <v>222</v>
      </c>
      <c r="D58" s="3" t="s">
        <v>447</v>
      </c>
      <c r="E58" s="3" t="s">
        <v>238</v>
      </c>
    </row>
    <row r="59" spans="1:20" x14ac:dyDescent="0.25">
      <c r="A59" s="3" t="s">
        <v>178</v>
      </c>
      <c r="B59" s="3"/>
      <c r="C59" s="3" t="s">
        <v>574</v>
      </c>
      <c r="D59" s="3" t="s">
        <v>222</v>
      </c>
      <c r="E59" s="3" t="s">
        <v>339</v>
      </c>
    </row>
    <row r="60" spans="1:20" x14ac:dyDescent="0.25">
      <c r="A60" s="3" t="s">
        <v>181</v>
      </c>
      <c r="B60" s="3"/>
      <c r="C60" s="3" t="s">
        <v>222</v>
      </c>
      <c r="D60" s="3" t="s">
        <v>555</v>
      </c>
      <c r="E60" s="3" t="s">
        <v>134</v>
      </c>
    </row>
    <row r="61" spans="1:20" x14ac:dyDescent="0.25">
      <c r="A61" s="3" t="s">
        <v>184</v>
      </c>
      <c r="B61" s="3"/>
      <c r="C61" s="3" t="s">
        <v>576</v>
      </c>
      <c r="D61" s="3" t="s">
        <v>222</v>
      </c>
      <c r="E61" s="3" t="s">
        <v>234</v>
      </c>
    </row>
    <row r="62" spans="1:20" x14ac:dyDescent="0.25">
      <c r="A62" s="3" t="s">
        <v>187</v>
      </c>
      <c r="B62" s="3"/>
      <c r="C62" s="3" t="s">
        <v>222</v>
      </c>
      <c r="D62" s="3" t="s">
        <v>575</v>
      </c>
      <c r="E62" s="3" t="s">
        <v>121</v>
      </c>
    </row>
    <row r="63" spans="1:20" x14ac:dyDescent="0.25">
      <c r="A63" s="3" t="s">
        <v>189</v>
      </c>
      <c r="B63" s="3"/>
      <c r="C63" s="3" t="s">
        <v>557</v>
      </c>
      <c r="D63" s="3" t="s">
        <v>222</v>
      </c>
      <c r="E63" s="3" t="s">
        <v>232</v>
      </c>
    </row>
  </sheetData>
  <sheetProtection selectLockedCells="1" selectUnlockedCells="1"/>
  <mergeCells count="7">
    <mergeCell ref="K43:T43"/>
    <mergeCell ref="A1:E1"/>
    <mergeCell ref="K2:T2"/>
    <mergeCell ref="A27:E27"/>
    <mergeCell ref="A32:E32"/>
    <mergeCell ref="A36:E36"/>
    <mergeCell ref="A40:E40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="110" zoomScaleNormal="110" workbookViewId="0">
      <selection sqref="A1:E1"/>
    </sheetView>
  </sheetViews>
  <sheetFormatPr baseColWidth="10" defaultColWidth="10.7109375" defaultRowHeight="15" x14ac:dyDescent="0.25"/>
  <cols>
    <col min="1" max="1" width="8.140625" style="1" customWidth="1"/>
    <col min="2" max="5" width="21.42578125" style="1" customWidth="1"/>
    <col min="6" max="6" width="2.42578125" customWidth="1"/>
    <col min="7" max="7" width="6" customWidth="1"/>
    <col min="8" max="8" width="15.140625" customWidth="1"/>
    <col min="9" max="16" width="4.140625" customWidth="1"/>
  </cols>
  <sheetData>
    <row r="1" spans="1:16" x14ac:dyDescent="0.25">
      <c r="A1" s="862" t="s">
        <v>577</v>
      </c>
      <c r="B1" s="862"/>
      <c r="C1" s="862"/>
      <c r="D1" s="862"/>
      <c r="E1" s="862"/>
      <c r="G1" s="862" t="s">
        <v>95</v>
      </c>
      <c r="H1" s="862"/>
      <c r="I1" s="862"/>
      <c r="J1" s="862"/>
      <c r="K1" s="862"/>
      <c r="L1" s="862"/>
      <c r="M1" s="862"/>
      <c r="N1" s="862"/>
      <c r="O1" s="862"/>
      <c r="P1" s="862"/>
    </row>
    <row r="2" spans="1:16" x14ac:dyDescent="0.25">
      <c r="A2" s="7" t="s">
        <v>96</v>
      </c>
      <c r="B2" s="7" t="s">
        <v>97</v>
      </c>
      <c r="C2" s="7" t="s">
        <v>98</v>
      </c>
      <c r="D2" s="7" t="s">
        <v>99</v>
      </c>
      <c r="E2" s="7" t="s">
        <v>100</v>
      </c>
      <c r="G2" s="7" t="s">
        <v>101</v>
      </c>
      <c r="H2" s="7" t="s">
        <v>102</v>
      </c>
      <c r="I2" s="7" t="s">
        <v>103</v>
      </c>
      <c r="J2" s="7" t="s">
        <v>104</v>
      </c>
      <c r="K2" s="7" t="s">
        <v>105</v>
      </c>
      <c r="L2" s="7" t="s">
        <v>106</v>
      </c>
      <c r="M2" s="7" t="s">
        <v>107</v>
      </c>
      <c r="N2" s="7" t="s">
        <v>108</v>
      </c>
      <c r="O2" s="7" t="s">
        <v>109</v>
      </c>
      <c r="P2" s="7" t="s">
        <v>110</v>
      </c>
    </row>
    <row r="3" spans="1:16" x14ac:dyDescent="0.25">
      <c r="A3" s="5" t="s">
        <v>113</v>
      </c>
      <c r="B3" s="5"/>
      <c r="C3" s="5"/>
      <c r="D3" s="5"/>
      <c r="E3" s="5"/>
      <c r="G3" s="5">
        <v>1</v>
      </c>
      <c r="H3" s="5"/>
      <c r="I3" s="5"/>
      <c r="J3" s="5"/>
      <c r="K3" s="5"/>
      <c r="L3" s="34"/>
      <c r="M3" s="34"/>
      <c r="N3" s="34"/>
      <c r="O3" s="34"/>
      <c r="P3" s="34"/>
    </row>
    <row r="4" spans="1:16" x14ac:dyDescent="0.25">
      <c r="A4" s="5" t="s">
        <v>119</v>
      </c>
      <c r="B4" s="5"/>
      <c r="C4" s="5"/>
      <c r="D4" s="5"/>
      <c r="E4" s="5"/>
      <c r="G4" s="5">
        <v>2</v>
      </c>
      <c r="H4" s="5"/>
      <c r="I4" s="5"/>
      <c r="J4" s="5"/>
      <c r="K4" s="5"/>
      <c r="L4" s="34"/>
      <c r="M4" s="34"/>
      <c r="N4" s="34"/>
      <c r="O4" s="34"/>
      <c r="P4" s="34"/>
    </row>
    <row r="5" spans="1:16" x14ac:dyDescent="0.25">
      <c r="A5" s="5" t="s">
        <v>124</v>
      </c>
      <c r="B5" s="5"/>
      <c r="C5" s="5"/>
      <c r="D5" s="5"/>
      <c r="E5" s="5"/>
      <c r="G5" s="5">
        <v>3</v>
      </c>
      <c r="H5" s="5"/>
      <c r="I5" s="5"/>
      <c r="J5" s="5"/>
      <c r="K5" s="5"/>
      <c r="L5" s="34"/>
      <c r="M5" s="34"/>
      <c r="N5" s="34"/>
      <c r="O5" s="34"/>
      <c r="P5" s="34"/>
    </row>
    <row r="6" spans="1:16" x14ac:dyDescent="0.25">
      <c r="A6" s="5" t="s">
        <v>128</v>
      </c>
      <c r="B6" s="5"/>
      <c r="C6" s="5"/>
      <c r="D6" s="5"/>
      <c r="E6" s="5"/>
      <c r="G6" s="5">
        <v>4</v>
      </c>
      <c r="H6" s="5"/>
      <c r="I6" s="5"/>
      <c r="J6" s="5"/>
      <c r="K6" s="5"/>
      <c r="L6" s="34"/>
      <c r="M6" s="34"/>
      <c r="N6" s="34"/>
      <c r="O6" s="34"/>
      <c r="P6" s="34"/>
    </row>
    <row r="7" spans="1:16" x14ac:dyDescent="0.25">
      <c r="A7" s="5" t="s">
        <v>132</v>
      </c>
      <c r="B7" s="5"/>
      <c r="C7" s="5"/>
      <c r="D7" s="5"/>
      <c r="E7" s="5"/>
      <c r="G7" s="5">
        <v>5</v>
      </c>
      <c r="H7" s="5"/>
      <c r="I7" s="5"/>
      <c r="J7" s="5"/>
      <c r="K7" s="5"/>
      <c r="L7" s="34"/>
      <c r="M7" s="34"/>
      <c r="N7" s="34"/>
      <c r="O7" s="34"/>
      <c r="P7" s="34"/>
    </row>
    <row r="8" spans="1:16" x14ac:dyDescent="0.25">
      <c r="A8" s="5" t="s">
        <v>137</v>
      </c>
      <c r="B8" s="5"/>
      <c r="C8" s="5"/>
      <c r="D8" s="5"/>
      <c r="E8" s="5"/>
      <c r="G8" s="5">
        <v>6</v>
      </c>
      <c r="H8" s="5"/>
      <c r="I8" s="5"/>
      <c r="J8" s="5"/>
      <c r="K8" s="5"/>
      <c r="L8" s="34"/>
      <c r="M8" s="34"/>
      <c r="N8" s="34"/>
      <c r="O8" s="34"/>
      <c r="P8" s="34"/>
    </row>
    <row r="9" spans="1:16" x14ac:dyDescent="0.25">
      <c r="A9" s="5" t="s">
        <v>141</v>
      </c>
      <c r="B9" s="5"/>
      <c r="C9" s="5"/>
      <c r="D9" s="5"/>
      <c r="E9" s="5"/>
      <c r="G9" s="5">
        <v>7</v>
      </c>
      <c r="H9" s="5"/>
      <c r="I9" s="5"/>
      <c r="J9" s="5"/>
      <c r="K9" s="5"/>
      <c r="L9" s="34"/>
      <c r="M9" s="34"/>
      <c r="N9" s="34"/>
      <c r="O9" s="34"/>
      <c r="P9" s="34"/>
    </row>
    <row r="10" spans="1:16" x14ac:dyDescent="0.25">
      <c r="A10" s="5" t="s">
        <v>145</v>
      </c>
      <c r="B10" s="5"/>
      <c r="C10" s="5"/>
      <c r="D10" s="5"/>
      <c r="E10" s="5"/>
      <c r="G10" s="5">
        <v>8</v>
      </c>
      <c r="H10" s="5"/>
      <c r="I10" s="5"/>
      <c r="J10" s="5"/>
      <c r="K10" s="5"/>
      <c r="L10" s="34"/>
      <c r="M10" s="34"/>
      <c r="N10" s="34"/>
      <c r="O10" s="34"/>
      <c r="P10" s="34"/>
    </row>
    <row r="11" spans="1:16" x14ac:dyDescent="0.25">
      <c r="A11" s="5" t="s">
        <v>149</v>
      </c>
      <c r="B11" s="5"/>
      <c r="C11" s="5"/>
      <c r="D11" s="5"/>
      <c r="E11" s="5"/>
      <c r="G11" s="5">
        <v>9</v>
      </c>
      <c r="H11" s="5"/>
      <c r="I11" s="5"/>
      <c r="J11" s="5"/>
      <c r="K11" s="5"/>
      <c r="L11" s="34"/>
      <c r="M11" s="34"/>
      <c r="N11" s="34"/>
      <c r="O11" s="34"/>
      <c r="P11" s="34"/>
    </row>
    <row r="12" spans="1:16" x14ac:dyDescent="0.25">
      <c r="A12" s="5" t="s">
        <v>153</v>
      </c>
      <c r="B12" s="5"/>
      <c r="C12" s="5"/>
      <c r="D12" s="5"/>
      <c r="E12" s="5"/>
      <c r="G12" s="5">
        <v>10</v>
      </c>
      <c r="H12" s="5"/>
      <c r="I12" s="5"/>
      <c r="J12" s="5"/>
      <c r="K12" s="5"/>
      <c r="L12" s="34"/>
      <c r="M12" s="34"/>
      <c r="N12" s="34"/>
      <c r="O12" s="34"/>
      <c r="P12" s="34"/>
    </row>
    <row r="13" spans="1:16" x14ac:dyDescent="0.25">
      <c r="A13" s="5" t="s">
        <v>157</v>
      </c>
      <c r="B13" s="5"/>
      <c r="C13" s="5"/>
      <c r="D13" s="5"/>
      <c r="E13" s="5"/>
      <c r="G13" s="5">
        <v>11</v>
      </c>
      <c r="H13" s="5"/>
      <c r="I13" s="5"/>
      <c r="J13" s="5"/>
      <c r="K13" s="5"/>
      <c r="L13" s="34"/>
      <c r="M13" s="34"/>
      <c r="N13" s="34"/>
      <c r="O13" s="34"/>
      <c r="P13" s="34"/>
    </row>
    <row r="14" spans="1:16" x14ac:dyDescent="0.25">
      <c r="A14" s="5" t="s">
        <v>161</v>
      </c>
      <c r="B14" s="5"/>
      <c r="C14" s="5"/>
      <c r="D14" s="5"/>
      <c r="E14" s="5"/>
      <c r="G14" s="5">
        <v>12</v>
      </c>
      <c r="H14" s="5"/>
      <c r="I14" s="5"/>
      <c r="J14" s="5"/>
      <c r="K14" s="5"/>
      <c r="L14" s="34"/>
      <c r="M14" s="34"/>
      <c r="N14" s="34"/>
      <c r="O14" s="34"/>
      <c r="P14" s="34"/>
    </row>
    <row r="15" spans="1:16" x14ac:dyDescent="0.25">
      <c r="A15" s="5" t="s">
        <v>164</v>
      </c>
      <c r="B15" s="5"/>
      <c r="C15" s="5"/>
      <c r="D15" s="5"/>
      <c r="E15" s="5"/>
    </row>
    <row r="16" spans="1:16" x14ac:dyDescent="0.25">
      <c r="A16" s="5" t="s">
        <v>166</v>
      </c>
      <c r="B16" s="5"/>
      <c r="C16" s="5"/>
      <c r="D16" s="5"/>
      <c r="E16" s="5"/>
    </row>
    <row r="17" spans="1:5" x14ac:dyDescent="0.25">
      <c r="A17" s="5" t="s">
        <v>169</v>
      </c>
      <c r="B17" s="5"/>
      <c r="C17" s="5"/>
      <c r="D17" s="5"/>
      <c r="E17" s="5"/>
    </row>
    <row r="18" spans="1:5" x14ac:dyDescent="0.25">
      <c r="A18" s="5" t="s">
        <v>172</v>
      </c>
      <c r="B18" s="5"/>
      <c r="C18" s="5"/>
      <c r="D18" s="5"/>
      <c r="E18" s="5"/>
    </row>
    <row r="19" spans="1:5" x14ac:dyDescent="0.25">
      <c r="A19" s="5" t="s">
        <v>175</v>
      </c>
      <c r="B19" s="5"/>
      <c r="C19" s="5"/>
      <c r="D19" s="5"/>
      <c r="E19" s="5"/>
    </row>
    <row r="20" spans="1:5" x14ac:dyDescent="0.25">
      <c r="A20" s="5" t="s">
        <v>178</v>
      </c>
      <c r="B20" s="5"/>
      <c r="C20" s="5"/>
      <c r="D20" s="5"/>
      <c r="E20" s="5"/>
    </row>
    <row r="21" spans="1:5" x14ac:dyDescent="0.25">
      <c r="A21" s="5" t="s">
        <v>181</v>
      </c>
      <c r="B21" s="5"/>
      <c r="C21" s="5"/>
      <c r="D21" s="5"/>
      <c r="E21" s="5"/>
    </row>
    <row r="22" spans="1:5" x14ac:dyDescent="0.25">
      <c r="A22" s="5" t="s">
        <v>184</v>
      </c>
      <c r="B22" s="5"/>
      <c r="C22" s="5"/>
      <c r="D22" s="5"/>
      <c r="E22" s="5"/>
    </row>
    <row r="23" spans="1:5" x14ac:dyDescent="0.25">
      <c r="A23" s="5" t="s">
        <v>187</v>
      </c>
      <c r="B23" s="5"/>
      <c r="C23" s="5"/>
      <c r="D23" s="5"/>
      <c r="E23" s="5"/>
    </row>
    <row r="24" spans="1:5" x14ac:dyDescent="0.25">
      <c r="A24" s="5" t="s">
        <v>189</v>
      </c>
      <c r="B24" s="5"/>
      <c r="C24" s="5"/>
      <c r="D24" s="5"/>
      <c r="E24" s="5"/>
    </row>
    <row r="25" spans="1:5" x14ac:dyDescent="0.25">
      <c r="A25" s="11"/>
      <c r="B25" s="11"/>
      <c r="C25" s="11"/>
      <c r="D25" s="11"/>
      <c r="E25" s="11"/>
    </row>
    <row r="27" spans="1:5" x14ac:dyDescent="0.25">
      <c r="A27" s="862" t="s">
        <v>208</v>
      </c>
      <c r="B27" s="862"/>
      <c r="C27" s="862"/>
      <c r="D27" s="862"/>
      <c r="E27" s="862"/>
    </row>
    <row r="28" spans="1:5" x14ac:dyDescent="0.25">
      <c r="A28" s="7" t="s">
        <v>194</v>
      </c>
      <c r="B28" s="7" t="s">
        <v>97</v>
      </c>
      <c r="C28" s="7" t="s">
        <v>98</v>
      </c>
      <c r="D28" s="7" t="s">
        <v>99</v>
      </c>
      <c r="E28" s="7" t="s">
        <v>100</v>
      </c>
    </row>
    <row r="29" spans="1:5" x14ac:dyDescent="0.25">
      <c r="A29" s="5" t="s">
        <v>113</v>
      </c>
      <c r="B29" s="5"/>
      <c r="C29" s="5"/>
      <c r="D29" s="5"/>
      <c r="E29" s="5"/>
    </row>
    <row r="30" spans="1:5" x14ac:dyDescent="0.25">
      <c r="A30" s="5" t="s">
        <v>119</v>
      </c>
      <c r="B30" s="5"/>
      <c r="C30" s="5"/>
      <c r="D30" s="5"/>
      <c r="E30" s="5"/>
    </row>
    <row r="31" spans="1:5" x14ac:dyDescent="0.25">
      <c r="A31" s="5" t="s">
        <v>124</v>
      </c>
      <c r="B31" s="5"/>
      <c r="C31" s="5"/>
      <c r="D31" s="5"/>
      <c r="E31" s="5"/>
    </row>
    <row r="32" spans="1:5" x14ac:dyDescent="0.25">
      <c r="A32" s="5" t="s">
        <v>128</v>
      </c>
      <c r="B32" s="5"/>
      <c r="C32" s="5"/>
      <c r="D32" s="5"/>
      <c r="E32" s="5"/>
    </row>
    <row r="33" spans="1:5" x14ac:dyDescent="0.25">
      <c r="A33" s="5" t="s">
        <v>132</v>
      </c>
      <c r="B33" s="5"/>
      <c r="C33" s="5"/>
      <c r="D33" s="5"/>
      <c r="E33" s="5"/>
    </row>
  </sheetData>
  <sheetProtection selectLockedCells="1" selectUnlockedCells="1"/>
  <mergeCells count="3">
    <mergeCell ref="A1:E1"/>
    <mergeCell ref="G1:P1"/>
    <mergeCell ref="A27:E27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="110" zoomScaleNormal="110" workbookViewId="0">
      <selection sqref="A1:E1"/>
    </sheetView>
  </sheetViews>
  <sheetFormatPr baseColWidth="10" defaultColWidth="10.7109375" defaultRowHeight="15" x14ac:dyDescent="0.25"/>
  <cols>
    <col min="1" max="1" width="8.140625" style="1" customWidth="1"/>
    <col min="2" max="5" width="21.42578125" style="1" customWidth="1"/>
    <col min="6" max="6" width="2.42578125" customWidth="1"/>
    <col min="7" max="7" width="6" customWidth="1"/>
    <col min="8" max="8" width="15.140625" customWidth="1"/>
    <col min="9" max="16" width="4.140625" customWidth="1"/>
  </cols>
  <sheetData>
    <row r="1" spans="1:16" x14ac:dyDescent="0.25">
      <c r="A1" s="862" t="s">
        <v>578</v>
      </c>
      <c r="B1" s="862"/>
      <c r="C1" s="862"/>
      <c r="D1" s="862"/>
      <c r="E1" s="862"/>
      <c r="G1" s="862" t="s">
        <v>95</v>
      </c>
      <c r="H1" s="862"/>
      <c r="I1" s="862"/>
      <c r="J1" s="862"/>
      <c r="K1" s="862"/>
      <c r="L1" s="862"/>
      <c r="M1" s="862"/>
      <c r="N1" s="862"/>
      <c r="O1" s="862"/>
      <c r="P1" s="862"/>
    </row>
    <row r="2" spans="1:16" x14ac:dyDescent="0.25">
      <c r="A2" s="7" t="s">
        <v>96</v>
      </c>
      <c r="B2" s="7" t="s">
        <v>97</v>
      </c>
      <c r="C2" s="7" t="s">
        <v>98</v>
      </c>
      <c r="D2" s="7" t="s">
        <v>99</v>
      </c>
      <c r="E2" s="7" t="s">
        <v>100</v>
      </c>
      <c r="G2" s="7" t="s">
        <v>101</v>
      </c>
      <c r="H2" s="7" t="s">
        <v>102</v>
      </c>
      <c r="I2" s="7" t="s">
        <v>103</v>
      </c>
      <c r="J2" s="7" t="s">
        <v>104</v>
      </c>
      <c r="K2" s="7" t="s">
        <v>105</v>
      </c>
      <c r="L2" s="7" t="s">
        <v>106</v>
      </c>
      <c r="M2" s="7" t="s">
        <v>107</v>
      </c>
      <c r="N2" s="7" t="s">
        <v>108</v>
      </c>
      <c r="O2" s="7" t="s">
        <v>109</v>
      </c>
      <c r="P2" s="7" t="s">
        <v>110</v>
      </c>
    </row>
    <row r="3" spans="1:16" x14ac:dyDescent="0.25">
      <c r="A3" s="5" t="s">
        <v>113</v>
      </c>
      <c r="B3" s="5"/>
      <c r="C3" s="5"/>
      <c r="D3" s="5"/>
      <c r="E3" s="5"/>
      <c r="G3" s="5">
        <v>1</v>
      </c>
      <c r="H3" s="5"/>
      <c r="I3" s="5"/>
      <c r="J3" s="5"/>
      <c r="K3" s="5"/>
      <c r="L3" s="34"/>
      <c r="M3" s="34"/>
      <c r="N3" s="34"/>
      <c r="O3" s="34"/>
      <c r="P3" s="34"/>
    </row>
    <row r="4" spans="1:16" x14ac:dyDescent="0.25">
      <c r="A4" s="5" t="s">
        <v>119</v>
      </c>
      <c r="B4" s="5"/>
      <c r="C4" s="5"/>
      <c r="D4" s="5"/>
      <c r="E4" s="5"/>
      <c r="G4" s="5">
        <v>2</v>
      </c>
      <c r="H4" s="5"/>
      <c r="I4" s="5"/>
      <c r="J4" s="5"/>
      <c r="K4" s="5"/>
      <c r="L4" s="34"/>
      <c r="M4" s="34"/>
      <c r="N4" s="34"/>
      <c r="O4" s="34"/>
      <c r="P4" s="34"/>
    </row>
    <row r="5" spans="1:16" x14ac:dyDescent="0.25">
      <c r="A5" s="5" t="s">
        <v>124</v>
      </c>
      <c r="B5" s="5"/>
      <c r="C5" s="5"/>
      <c r="D5" s="5"/>
      <c r="E5" s="5"/>
      <c r="G5" s="5">
        <v>3</v>
      </c>
      <c r="H5" s="5"/>
      <c r="I5" s="5"/>
      <c r="J5" s="5"/>
      <c r="K5" s="5"/>
      <c r="L5" s="34"/>
      <c r="M5" s="34"/>
      <c r="N5" s="34"/>
      <c r="O5" s="34"/>
      <c r="P5" s="34"/>
    </row>
    <row r="6" spans="1:16" x14ac:dyDescent="0.25">
      <c r="A6" s="5" t="s">
        <v>128</v>
      </c>
      <c r="B6" s="5"/>
      <c r="C6" s="5"/>
      <c r="D6" s="5"/>
      <c r="E6" s="5"/>
      <c r="G6" s="5">
        <v>4</v>
      </c>
      <c r="H6" s="5"/>
      <c r="I6" s="5"/>
      <c r="J6" s="5"/>
      <c r="K6" s="5"/>
      <c r="L6" s="34"/>
      <c r="M6" s="34"/>
      <c r="N6" s="34"/>
      <c r="O6" s="34"/>
      <c r="P6" s="34"/>
    </row>
    <row r="7" spans="1:16" x14ac:dyDescent="0.25">
      <c r="A7" s="5" t="s">
        <v>132</v>
      </c>
      <c r="B7" s="5"/>
      <c r="C7" s="5"/>
      <c r="D7" s="5"/>
      <c r="E7" s="5"/>
      <c r="G7" s="5">
        <v>5</v>
      </c>
      <c r="H7" s="5"/>
      <c r="I7" s="5"/>
      <c r="J7" s="5"/>
      <c r="K7" s="5"/>
      <c r="L7" s="34"/>
      <c r="M7" s="34"/>
      <c r="N7" s="34"/>
      <c r="O7" s="34"/>
      <c r="P7" s="34"/>
    </row>
    <row r="8" spans="1:16" x14ac:dyDescent="0.25">
      <c r="A8" s="5" t="s">
        <v>137</v>
      </c>
      <c r="B8" s="5"/>
      <c r="C8" s="5"/>
      <c r="D8" s="5"/>
      <c r="E8" s="5"/>
      <c r="G8" s="5">
        <v>6</v>
      </c>
      <c r="H8" s="5"/>
      <c r="I8" s="5"/>
      <c r="J8" s="5"/>
      <c r="K8" s="5"/>
      <c r="L8" s="34"/>
      <c r="M8" s="34"/>
      <c r="N8" s="34"/>
      <c r="O8" s="34"/>
      <c r="P8" s="34"/>
    </row>
    <row r="9" spans="1:16" x14ac:dyDescent="0.25">
      <c r="A9" s="5" t="s">
        <v>141</v>
      </c>
      <c r="B9" s="5"/>
      <c r="C9" s="5"/>
      <c r="D9" s="5"/>
      <c r="E9" s="5"/>
      <c r="G9" s="5">
        <v>7</v>
      </c>
      <c r="H9" s="5"/>
      <c r="I9" s="5"/>
      <c r="J9" s="5"/>
      <c r="K9" s="5"/>
      <c r="L9" s="34"/>
      <c r="M9" s="34"/>
      <c r="N9" s="34"/>
      <c r="O9" s="34"/>
      <c r="P9" s="34"/>
    </row>
    <row r="10" spans="1:16" x14ac:dyDescent="0.25">
      <c r="A10" s="5" t="s">
        <v>145</v>
      </c>
      <c r="B10" s="5"/>
      <c r="C10" s="5"/>
      <c r="D10" s="5"/>
      <c r="E10" s="5"/>
      <c r="G10" s="5">
        <v>8</v>
      </c>
      <c r="H10" s="5"/>
      <c r="I10" s="5"/>
      <c r="J10" s="5"/>
      <c r="K10" s="5"/>
      <c r="L10" s="34"/>
      <c r="M10" s="34"/>
      <c r="N10" s="34"/>
      <c r="O10" s="34"/>
      <c r="P10" s="34"/>
    </row>
    <row r="11" spans="1:16" x14ac:dyDescent="0.25">
      <c r="A11" s="5" t="s">
        <v>149</v>
      </c>
      <c r="B11" s="5"/>
      <c r="C11" s="5"/>
      <c r="D11" s="5"/>
      <c r="E11" s="5"/>
      <c r="G11" s="5">
        <v>9</v>
      </c>
      <c r="H11" s="5"/>
      <c r="I11" s="5"/>
      <c r="J11" s="5"/>
      <c r="K11" s="5"/>
      <c r="L11" s="34"/>
      <c r="M11" s="34"/>
      <c r="N11" s="34"/>
      <c r="O11" s="34"/>
      <c r="P11" s="34"/>
    </row>
    <row r="12" spans="1:16" x14ac:dyDescent="0.25">
      <c r="A12" s="5" t="s">
        <v>153</v>
      </c>
      <c r="B12" s="5"/>
      <c r="C12" s="5"/>
      <c r="D12" s="5"/>
      <c r="E12" s="5"/>
      <c r="G12" s="5">
        <v>10</v>
      </c>
      <c r="H12" s="5"/>
      <c r="I12" s="5"/>
      <c r="J12" s="5"/>
      <c r="K12" s="5"/>
      <c r="L12" s="34"/>
      <c r="M12" s="34"/>
      <c r="N12" s="34"/>
      <c r="O12" s="34"/>
      <c r="P12" s="34"/>
    </row>
    <row r="13" spans="1:16" x14ac:dyDescent="0.25">
      <c r="A13" s="5" t="s">
        <v>157</v>
      </c>
      <c r="B13" s="5"/>
      <c r="C13" s="5"/>
      <c r="D13" s="5"/>
      <c r="E13" s="5"/>
      <c r="G13" s="5">
        <v>11</v>
      </c>
      <c r="H13" s="5"/>
      <c r="I13" s="5"/>
      <c r="J13" s="5"/>
      <c r="K13" s="5"/>
      <c r="L13" s="34"/>
      <c r="M13" s="34"/>
      <c r="N13" s="34"/>
      <c r="O13" s="34"/>
      <c r="P13" s="34"/>
    </row>
    <row r="14" spans="1:16" x14ac:dyDescent="0.25">
      <c r="A14" s="5" t="s">
        <v>161</v>
      </c>
      <c r="B14" s="5"/>
      <c r="C14" s="5"/>
      <c r="D14" s="5"/>
      <c r="E14" s="5"/>
      <c r="G14" s="5">
        <v>12</v>
      </c>
      <c r="H14" s="5"/>
      <c r="I14" s="5"/>
      <c r="J14" s="5"/>
      <c r="K14" s="5"/>
      <c r="L14" s="34"/>
      <c r="M14" s="34"/>
      <c r="N14" s="34"/>
      <c r="O14" s="34"/>
      <c r="P14" s="34"/>
    </row>
    <row r="15" spans="1:16" x14ac:dyDescent="0.25">
      <c r="A15" s="5" t="s">
        <v>164</v>
      </c>
      <c r="B15" s="5"/>
      <c r="C15" s="5"/>
      <c r="D15" s="5"/>
      <c r="E15" s="5"/>
    </row>
    <row r="16" spans="1:16" x14ac:dyDescent="0.25">
      <c r="A16" s="5" t="s">
        <v>166</v>
      </c>
      <c r="B16" s="5"/>
      <c r="C16" s="5"/>
      <c r="D16" s="5"/>
      <c r="E16" s="5"/>
    </row>
    <row r="17" spans="1:5" x14ac:dyDescent="0.25">
      <c r="A17" s="5" t="s">
        <v>169</v>
      </c>
      <c r="B17" s="5"/>
      <c r="C17" s="5"/>
      <c r="D17" s="5"/>
      <c r="E17" s="5"/>
    </row>
    <row r="18" spans="1:5" x14ac:dyDescent="0.25">
      <c r="A18" s="5" t="s">
        <v>172</v>
      </c>
      <c r="B18" s="5"/>
      <c r="C18" s="5"/>
      <c r="D18" s="5"/>
      <c r="E18" s="5"/>
    </row>
    <row r="19" spans="1:5" x14ac:dyDescent="0.25">
      <c r="A19" s="5" t="s">
        <v>175</v>
      </c>
      <c r="B19" s="5"/>
      <c r="C19" s="5"/>
      <c r="D19" s="5"/>
      <c r="E19" s="5"/>
    </row>
    <row r="20" spans="1:5" x14ac:dyDescent="0.25">
      <c r="A20" s="5" t="s">
        <v>178</v>
      </c>
      <c r="B20" s="5"/>
      <c r="C20" s="5"/>
      <c r="D20" s="5"/>
      <c r="E20" s="5"/>
    </row>
    <row r="21" spans="1:5" x14ac:dyDescent="0.25">
      <c r="A21" s="5" t="s">
        <v>181</v>
      </c>
      <c r="B21" s="5"/>
      <c r="C21" s="5"/>
      <c r="D21" s="5"/>
      <c r="E21" s="5"/>
    </row>
    <row r="22" spans="1:5" x14ac:dyDescent="0.25">
      <c r="A22" s="5" t="s">
        <v>184</v>
      </c>
      <c r="B22" s="5"/>
      <c r="C22" s="5"/>
      <c r="D22" s="5"/>
      <c r="E22" s="5"/>
    </row>
    <row r="23" spans="1:5" x14ac:dyDescent="0.25">
      <c r="A23" s="5" t="s">
        <v>187</v>
      </c>
      <c r="B23" s="5"/>
      <c r="C23" s="5"/>
      <c r="D23" s="5"/>
      <c r="E23" s="5"/>
    </row>
    <row r="24" spans="1:5" x14ac:dyDescent="0.25">
      <c r="A24" s="5" t="s">
        <v>189</v>
      </c>
      <c r="B24" s="5"/>
      <c r="C24" s="5"/>
      <c r="D24" s="5"/>
      <c r="E24" s="5"/>
    </row>
    <row r="25" spans="1:5" x14ac:dyDescent="0.25">
      <c r="A25" s="11"/>
      <c r="B25" s="11"/>
      <c r="C25" s="11"/>
      <c r="D25" s="11"/>
      <c r="E25" s="11"/>
    </row>
    <row r="27" spans="1:5" x14ac:dyDescent="0.25">
      <c r="A27" s="862" t="s">
        <v>208</v>
      </c>
      <c r="B27" s="862"/>
      <c r="C27" s="862"/>
      <c r="D27" s="862"/>
      <c r="E27" s="862"/>
    </row>
    <row r="28" spans="1:5" x14ac:dyDescent="0.25">
      <c r="A28" s="7" t="s">
        <v>194</v>
      </c>
      <c r="B28" s="7" t="s">
        <v>97</v>
      </c>
      <c r="C28" s="7" t="s">
        <v>98</v>
      </c>
      <c r="D28" s="7" t="s">
        <v>99</v>
      </c>
      <c r="E28" s="7" t="s">
        <v>100</v>
      </c>
    </row>
    <row r="29" spans="1:5" x14ac:dyDescent="0.25">
      <c r="A29" s="5" t="s">
        <v>113</v>
      </c>
      <c r="B29" s="5"/>
      <c r="C29" s="5"/>
      <c r="D29" s="5"/>
      <c r="E29" s="5"/>
    </row>
    <row r="30" spans="1:5" x14ac:dyDescent="0.25">
      <c r="A30" s="5" t="s">
        <v>119</v>
      </c>
      <c r="B30" s="5"/>
      <c r="C30" s="5"/>
      <c r="D30" s="5"/>
      <c r="E30" s="5"/>
    </row>
    <row r="31" spans="1:5" x14ac:dyDescent="0.25">
      <c r="A31" s="5" t="s">
        <v>124</v>
      </c>
      <c r="B31" s="5"/>
      <c r="C31" s="5"/>
      <c r="D31" s="5"/>
      <c r="E31" s="5"/>
    </row>
    <row r="32" spans="1:5" x14ac:dyDescent="0.25">
      <c r="A32" s="5" t="s">
        <v>128</v>
      </c>
      <c r="B32" s="5"/>
      <c r="C32" s="5"/>
      <c r="D32" s="5"/>
      <c r="E32" s="5"/>
    </row>
    <row r="33" spans="1:5" x14ac:dyDescent="0.25">
      <c r="A33" s="5" t="s">
        <v>132</v>
      </c>
      <c r="B33" s="5"/>
      <c r="C33" s="5"/>
      <c r="D33" s="5"/>
      <c r="E33" s="5"/>
    </row>
  </sheetData>
  <sheetProtection selectLockedCells="1" selectUnlockedCells="1"/>
  <mergeCells count="3">
    <mergeCell ref="A1:E1"/>
    <mergeCell ref="G1:P1"/>
    <mergeCell ref="A27:E27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opLeftCell="C1" zoomScale="110" zoomScaleNormal="110" workbookViewId="0">
      <selection activeCell="H2" sqref="H2:Q15"/>
    </sheetView>
  </sheetViews>
  <sheetFormatPr baseColWidth="10" defaultColWidth="10.7109375" defaultRowHeight="15" x14ac:dyDescent="0.25"/>
  <cols>
    <col min="1" max="1" width="8.140625" style="1" customWidth="1"/>
    <col min="2" max="5" width="21.42578125" style="1" customWidth="1"/>
    <col min="6" max="6" width="2.42578125" customWidth="1"/>
    <col min="7" max="7" width="11.85546875" customWidth="1"/>
    <col min="8" max="8" width="6.140625" customWidth="1"/>
    <col min="9" max="15" width="4.140625" customWidth="1"/>
  </cols>
  <sheetData>
    <row r="1" spans="1:17" x14ac:dyDescent="0.25">
      <c r="A1" s="864" t="s">
        <v>579</v>
      </c>
      <c r="B1" s="864"/>
      <c r="C1" s="864"/>
      <c r="D1" s="864"/>
      <c r="E1" s="864"/>
    </row>
    <row r="2" spans="1:17" x14ac:dyDescent="0.25">
      <c r="A2" s="6" t="s">
        <v>96</v>
      </c>
      <c r="B2" s="6" t="s">
        <v>97</v>
      </c>
      <c r="C2" s="6" t="s">
        <v>98</v>
      </c>
      <c r="D2" s="6" t="s">
        <v>99</v>
      </c>
      <c r="E2" s="6" t="s">
        <v>100</v>
      </c>
      <c r="H2" s="864" t="s">
        <v>95</v>
      </c>
      <c r="I2" s="864"/>
      <c r="J2" s="864"/>
      <c r="K2" s="864"/>
      <c r="L2" s="864"/>
      <c r="M2" s="864"/>
      <c r="N2" s="864"/>
      <c r="O2" s="864"/>
      <c r="P2" s="864"/>
      <c r="Q2" s="864"/>
    </row>
    <row r="3" spans="1:17" x14ac:dyDescent="0.25">
      <c r="A3" s="3" t="s">
        <v>113</v>
      </c>
      <c r="B3" s="3"/>
      <c r="C3" s="3"/>
      <c r="D3" s="3"/>
      <c r="E3" s="21"/>
      <c r="H3" s="6" t="s">
        <v>101</v>
      </c>
      <c r="I3" s="6" t="s">
        <v>102</v>
      </c>
      <c r="J3" s="6" t="s">
        <v>103</v>
      </c>
      <c r="K3" s="6" t="s">
        <v>104</v>
      </c>
      <c r="L3" s="6" t="s">
        <v>105</v>
      </c>
      <c r="M3" s="6" t="s">
        <v>106</v>
      </c>
      <c r="N3" s="6" t="s">
        <v>107</v>
      </c>
      <c r="O3" s="6" t="s">
        <v>108</v>
      </c>
      <c r="P3" s="6" t="s">
        <v>109</v>
      </c>
      <c r="Q3" s="6" t="s">
        <v>110</v>
      </c>
    </row>
    <row r="4" spans="1:17" x14ac:dyDescent="0.25">
      <c r="A4" s="3" t="s">
        <v>119</v>
      </c>
      <c r="B4" s="3"/>
      <c r="C4" s="3"/>
      <c r="D4" s="3"/>
      <c r="E4" s="21"/>
      <c r="H4" s="3">
        <v>1</v>
      </c>
      <c r="I4" s="3"/>
      <c r="J4" s="3"/>
      <c r="K4" s="3"/>
      <c r="L4" s="3"/>
      <c r="M4" s="20"/>
      <c r="N4" s="20"/>
      <c r="O4" s="20"/>
      <c r="P4" s="20"/>
      <c r="Q4" s="20"/>
    </row>
    <row r="5" spans="1:17" x14ac:dyDescent="0.25">
      <c r="A5" s="3" t="s">
        <v>124</v>
      </c>
      <c r="B5" s="3"/>
      <c r="C5" s="3"/>
      <c r="D5" s="3"/>
      <c r="E5" s="21"/>
      <c r="H5" s="3">
        <v>2</v>
      </c>
      <c r="I5" s="3"/>
      <c r="J5" s="3"/>
      <c r="K5" s="3"/>
      <c r="L5" s="3"/>
      <c r="M5" s="20"/>
      <c r="N5" s="20"/>
      <c r="O5" s="20"/>
      <c r="P5" s="20"/>
      <c r="Q5" s="20"/>
    </row>
    <row r="6" spans="1:17" x14ac:dyDescent="0.25">
      <c r="A6" s="3" t="s">
        <v>128</v>
      </c>
      <c r="B6" s="3"/>
      <c r="C6" s="3"/>
      <c r="D6" s="3"/>
      <c r="E6" s="21"/>
      <c r="H6" s="3">
        <v>3</v>
      </c>
      <c r="I6" s="3"/>
      <c r="J6" s="3"/>
      <c r="K6" s="3"/>
      <c r="L6" s="3"/>
      <c r="M6" s="20"/>
      <c r="N6" s="20"/>
      <c r="O6" s="20"/>
      <c r="P6" s="20"/>
      <c r="Q6" s="20"/>
    </row>
    <row r="7" spans="1:17" x14ac:dyDescent="0.25">
      <c r="A7" s="3" t="s">
        <v>132</v>
      </c>
      <c r="B7" s="3"/>
      <c r="C7" s="3"/>
      <c r="D7" s="3"/>
      <c r="E7" s="21"/>
      <c r="H7" s="3">
        <v>4</v>
      </c>
      <c r="I7" s="3"/>
      <c r="J7" s="3"/>
      <c r="K7" s="3"/>
      <c r="L7" s="3"/>
      <c r="M7" s="20"/>
      <c r="N7" s="20"/>
      <c r="O7" s="20"/>
      <c r="P7" s="20"/>
      <c r="Q7" s="20"/>
    </row>
    <row r="8" spans="1:17" x14ac:dyDescent="0.25">
      <c r="A8" s="3" t="s">
        <v>137</v>
      </c>
      <c r="B8" s="3"/>
      <c r="C8" s="3"/>
      <c r="D8" s="3"/>
      <c r="E8" s="21"/>
      <c r="H8" s="3">
        <v>5</v>
      </c>
      <c r="I8" s="3"/>
      <c r="J8" s="3"/>
      <c r="K8" s="3"/>
      <c r="L8" s="3"/>
      <c r="M8" s="20"/>
      <c r="N8" s="20"/>
      <c r="O8" s="20"/>
      <c r="P8" s="20"/>
      <c r="Q8" s="20"/>
    </row>
    <row r="9" spans="1:17" x14ac:dyDescent="0.25">
      <c r="A9" s="3" t="s">
        <v>141</v>
      </c>
      <c r="B9" s="3"/>
      <c r="C9" s="3"/>
      <c r="D9" s="3"/>
      <c r="E9" s="21"/>
      <c r="H9" s="3">
        <v>6</v>
      </c>
      <c r="I9" s="3"/>
      <c r="J9" s="3"/>
      <c r="K9" s="3"/>
      <c r="L9" s="3"/>
      <c r="M9" s="20"/>
      <c r="N9" s="20"/>
      <c r="O9" s="20"/>
      <c r="P9" s="20"/>
      <c r="Q9" s="20"/>
    </row>
    <row r="10" spans="1:17" x14ac:dyDescent="0.25">
      <c r="A10" s="3" t="s">
        <v>145</v>
      </c>
      <c r="B10" s="36">
        <v>33543</v>
      </c>
      <c r="C10" s="3" t="s">
        <v>115</v>
      </c>
      <c r="D10" s="3" t="s">
        <v>118</v>
      </c>
      <c r="E10" s="21" t="s">
        <v>265</v>
      </c>
      <c r="G10" s="14" t="s">
        <v>56</v>
      </c>
      <c r="H10" s="3">
        <v>7</v>
      </c>
      <c r="I10" s="3"/>
      <c r="J10" s="3"/>
      <c r="K10" s="3"/>
      <c r="L10" s="3"/>
      <c r="M10" s="20"/>
      <c r="N10" s="20"/>
      <c r="O10" s="20"/>
      <c r="P10" s="20"/>
      <c r="Q10" s="20"/>
    </row>
    <row r="11" spans="1:17" x14ac:dyDescent="0.25">
      <c r="A11" s="3" t="s">
        <v>149</v>
      </c>
      <c r="B11" s="3"/>
      <c r="C11" s="3"/>
      <c r="D11" s="3"/>
      <c r="E11" s="21"/>
      <c r="H11" s="3">
        <v>8</v>
      </c>
      <c r="I11" s="3"/>
      <c r="J11" s="3"/>
      <c r="K11" s="3"/>
      <c r="L11" s="3"/>
      <c r="M11" s="20"/>
      <c r="N11" s="20"/>
      <c r="O11" s="20"/>
      <c r="P11" s="20"/>
      <c r="Q11" s="20"/>
    </row>
    <row r="12" spans="1:17" x14ac:dyDescent="0.25">
      <c r="A12" s="3" t="s">
        <v>153</v>
      </c>
      <c r="B12" s="3"/>
      <c r="C12" s="3"/>
      <c r="D12" s="3"/>
      <c r="E12" s="21"/>
      <c r="H12" s="3">
        <v>9</v>
      </c>
      <c r="I12" s="3"/>
      <c r="J12" s="3"/>
      <c r="K12" s="3"/>
      <c r="L12" s="3"/>
      <c r="M12" s="20"/>
      <c r="N12" s="20"/>
      <c r="O12" s="20"/>
      <c r="P12" s="20"/>
      <c r="Q12" s="20"/>
    </row>
    <row r="13" spans="1:17" x14ac:dyDescent="0.25">
      <c r="A13" s="3" t="s">
        <v>157</v>
      </c>
      <c r="B13" s="3"/>
      <c r="C13" s="3"/>
      <c r="D13" s="3"/>
      <c r="E13" s="21"/>
      <c r="H13" s="3">
        <v>10</v>
      </c>
      <c r="I13" s="3"/>
      <c r="J13" s="3"/>
      <c r="K13" s="3"/>
      <c r="L13" s="3"/>
      <c r="M13" s="20"/>
      <c r="N13" s="20"/>
      <c r="O13" s="20"/>
      <c r="P13" s="20"/>
      <c r="Q13" s="20"/>
    </row>
    <row r="14" spans="1:17" x14ac:dyDescent="0.25">
      <c r="A14" s="3" t="s">
        <v>161</v>
      </c>
      <c r="B14" s="3"/>
      <c r="C14" s="3"/>
      <c r="D14" s="3"/>
      <c r="E14" s="21"/>
      <c r="H14" s="3">
        <v>11</v>
      </c>
      <c r="I14" s="3"/>
      <c r="J14" s="3"/>
      <c r="K14" s="3"/>
      <c r="L14" s="3"/>
      <c r="M14" s="20"/>
      <c r="N14" s="20"/>
      <c r="O14" s="20"/>
      <c r="P14" s="20"/>
      <c r="Q14" s="20"/>
    </row>
    <row r="15" spans="1:17" x14ac:dyDescent="0.25">
      <c r="A15" s="3" t="s">
        <v>164</v>
      </c>
      <c r="B15" s="3"/>
      <c r="C15" s="3"/>
      <c r="D15" s="3"/>
      <c r="E15" s="21"/>
      <c r="H15" s="3">
        <v>12</v>
      </c>
      <c r="I15" s="3"/>
      <c r="J15" s="3"/>
      <c r="K15" s="3"/>
      <c r="L15" s="3"/>
      <c r="M15" s="20"/>
      <c r="N15" s="20"/>
      <c r="O15" s="20"/>
      <c r="P15" s="20"/>
      <c r="Q15" s="20"/>
    </row>
    <row r="16" spans="1:17" x14ac:dyDescent="0.25">
      <c r="A16" s="3" t="s">
        <v>166</v>
      </c>
      <c r="B16" s="3"/>
      <c r="C16" s="3"/>
      <c r="D16" s="3"/>
      <c r="E16" s="21"/>
    </row>
    <row r="17" spans="1:5" x14ac:dyDescent="0.25">
      <c r="A17" s="3" t="s">
        <v>169</v>
      </c>
      <c r="B17" s="3"/>
      <c r="C17" s="3"/>
      <c r="D17" s="3"/>
      <c r="E17" s="21"/>
    </row>
    <row r="18" spans="1:5" x14ac:dyDescent="0.25">
      <c r="A18" s="3" t="s">
        <v>172</v>
      </c>
      <c r="B18" s="3"/>
      <c r="C18" s="3"/>
      <c r="D18" s="3"/>
      <c r="E18" s="21"/>
    </row>
    <row r="19" spans="1:5" x14ac:dyDescent="0.25">
      <c r="A19" s="3" t="s">
        <v>175</v>
      </c>
      <c r="B19" s="3"/>
      <c r="C19" s="3"/>
      <c r="D19" s="3"/>
      <c r="E19" s="21"/>
    </row>
    <row r="20" spans="1:5" x14ac:dyDescent="0.25">
      <c r="A20" s="3" t="s">
        <v>178</v>
      </c>
      <c r="B20" s="3"/>
      <c r="C20" s="3"/>
      <c r="D20" s="3"/>
      <c r="E20" s="21"/>
    </row>
    <row r="21" spans="1:5" x14ac:dyDescent="0.25">
      <c r="A21" s="3" t="s">
        <v>181</v>
      </c>
      <c r="B21" s="3"/>
      <c r="C21" s="3"/>
      <c r="D21" s="3"/>
      <c r="E21" s="21"/>
    </row>
    <row r="22" spans="1:5" x14ac:dyDescent="0.25">
      <c r="A22" s="3" t="s">
        <v>184</v>
      </c>
      <c r="B22" s="3"/>
      <c r="C22" s="3"/>
      <c r="D22" s="3"/>
      <c r="E22" s="21"/>
    </row>
    <row r="23" spans="1:5" x14ac:dyDescent="0.25">
      <c r="A23" s="3" t="s">
        <v>187</v>
      </c>
      <c r="B23" s="3"/>
      <c r="C23" s="3"/>
      <c r="D23" s="3"/>
      <c r="E23" s="21"/>
    </row>
    <row r="24" spans="1:5" x14ac:dyDescent="0.25">
      <c r="A24" s="3" t="s">
        <v>189</v>
      </c>
      <c r="B24" s="3"/>
      <c r="C24" s="3"/>
      <c r="D24" s="3"/>
      <c r="E24" s="21"/>
    </row>
    <row r="25" spans="1:5" x14ac:dyDescent="0.25">
      <c r="A25" s="11"/>
      <c r="B25" s="11"/>
      <c r="C25" s="11"/>
      <c r="D25" s="11"/>
      <c r="E25" s="11"/>
    </row>
    <row r="26" spans="1:5" x14ac:dyDescent="0.25">
      <c r="A26" s="864" t="s">
        <v>208</v>
      </c>
      <c r="B26" s="864"/>
      <c r="C26" s="864"/>
      <c r="D26" s="864"/>
      <c r="E26" s="864"/>
    </row>
    <row r="27" spans="1:5" x14ac:dyDescent="0.25">
      <c r="A27" s="6" t="s">
        <v>194</v>
      </c>
      <c r="B27" s="6" t="s">
        <v>97</v>
      </c>
      <c r="C27" s="6" t="s">
        <v>98</v>
      </c>
      <c r="D27" s="6" t="s">
        <v>99</v>
      </c>
      <c r="E27" s="6" t="s">
        <v>100</v>
      </c>
    </row>
    <row r="28" spans="1:5" x14ac:dyDescent="0.25">
      <c r="A28" s="3" t="s">
        <v>113</v>
      </c>
      <c r="B28" s="3"/>
      <c r="C28" s="3"/>
      <c r="D28" s="3"/>
      <c r="E28" s="3"/>
    </row>
    <row r="29" spans="1:5" x14ac:dyDescent="0.25">
      <c r="A29" s="3" t="s">
        <v>119</v>
      </c>
      <c r="B29" s="3"/>
      <c r="C29" s="3"/>
      <c r="D29" s="3"/>
      <c r="E29" s="3"/>
    </row>
    <row r="30" spans="1:5" x14ac:dyDescent="0.25">
      <c r="A30" s="3" t="s">
        <v>124</v>
      </c>
      <c r="B30" s="3"/>
      <c r="C30" s="3"/>
      <c r="D30" s="3"/>
      <c r="E30" s="3"/>
    </row>
    <row r="31" spans="1:5" x14ac:dyDescent="0.25">
      <c r="A31" s="3" t="s">
        <v>128</v>
      </c>
      <c r="B31" s="3"/>
      <c r="C31" s="3"/>
      <c r="D31" s="3"/>
      <c r="E31" s="3"/>
    </row>
  </sheetData>
  <sheetProtection selectLockedCells="1" selectUnlockedCells="1"/>
  <mergeCells count="3">
    <mergeCell ref="A1:E1"/>
    <mergeCell ref="H2:Q2"/>
    <mergeCell ref="A26:E26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="110" zoomScaleNormal="110" workbookViewId="0">
      <selection sqref="A1:E1"/>
    </sheetView>
  </sheetViews>
  <sheetFormatPr baseColWidth="10" defaultColWidth="10.7109375" defaultRowHeight="15" x14ac:dyDescent="0.25"/>
  <cols>
    <col min="1" max="1" width="8.140625" style="1" customWidth="1"/>
    <col min="2" max="5" width="21.42578125" style="1" customWidth="1"/>
    <col min="6" max="6" width="2.42578125" customWidth="1"/>
    <col min="7" max="7" width="6" customWidth="1"/>
    <col min="8" max="8" width="15.140625" customWidth="1"/>
    <col min="9" max="16" width="4.140625" customWidth="1"/>
  </cols>
  <sheetData>
    <row r="1" spans="1:16" x14ac:dyDescent="0.25">
      <c r="A1" s="862" t="s">
        <v>580</v>
      </c>
      <c r="B1" s="862"/>
      <c r="C1" s="862"/>
      <c r="D1" s="862"/>
      <c r="E1" s="862"/>
      <c r="G1" s="862" t="s">
        <v>95</v>
      </c>
      <c r="H1" s="862"/>
      <c r="I1" s="862"/>
      <c r="J1" s="862"/>
      <c r="K1" s="862"/>
      <c r="L1" s="862"/>
      <c r="M1" s="862"/>
      <c r="N1" s="862"/>
      <c r="O1" s="862"/>
      <c r="P1" s="862"/>
    </row>
    <row r="2" spans="1:16" x14ac:dyDescent="0.25">
      <c r="A2" s="7" t="s">
        <v>96</v>
      </c>
      <c r="B2" s="7" t="s">
        <v>97</v>
      </c>
      <c r="C2" s="7" t="s">
        <v>98</v>
      </c>
      <c r="D2" s="7" t="s">
        <v>99</v>
      </c>
      <c r="E2" s="7" t="s">
        <v>100</v>
      </c>
      <c r="G2" s="7" t="s">
        <v>101</v>
      </c>
      <c r="H2" s="7" t="s">
        <v>102</v>
      </c>
      <c r="I2" s="7" t="s">
        <v>103</v>
      </c>
      <c r="J2" s="7" t="s">
        <v>104</v>
      </c>
      <c r="K2" s="7" t="s">
        <v>105</v>
      </c>
      <c r="L2" s="7" t="s">
        <v>106</v>
      </c>
      <c r="M2" s="7" t="s">
        <v>107</v>
      </c>
      <c r="N2" s="7" t="s">
        <v>108</v>
      </c>
      <c r="O2" s="7" t="s">
        <v>109</v>
      </c>
      <c r="P2" s="7" t="s">
        <v>110</v>
      </c>
    </row>
    <row r="3" spans="1:16" x14ac:dyDescent="0.25">
      <c r="A3" s="5" t="s">
        <v>113</v>
      </c>
      <c r="B3" s="5"/>
      <c r="C3" s="5"/>
      <c r="D3" s="5"/>
      <c r="E3" s="5"/>
      <c r="G3" s="5">
        <v>1</v>
      </c>
      <c r="H3" s="5"/>
      <c r="I3" s="5"/>
      <c r="J3" s="5"/>
      <c r="K3" s="5"/>
      <c r="L3" s="34"/>
      <c r="M3" s="34"/>
      <c r="N3" s="34"/>
      <c r="O3" s="34"/>
      <c r="P3" s="34"/>
    </row>
    <row r="4" spans="1:16" x14ac:dyDescent="0.25">
      <c r="A4" s="5" t="s">
        <v>119</v>
      </c>
      <c r="B4" s="5"/>
      <c r="C4" s="5"/>
      <c r="D4" s="5"/>
      <c r="E4" s="5"/>
      <c r="G4" s="5">
        <v>2</v>
      </c>
      <c r="H4" s="5"/>
      <c r="I4" s="5"/>
      <c r="J4" s="5"/>
      <c r="K4" s="5"/>
      <c r="L4" s="34"/>
      <c r="M4" s="34"/>
      <c r="N4" s="34"/>
      <c r="O4" s="34"/>
      <c r="P4" s="34"/>
    </row>
    <row r="5" spans="1:16" x14ac:dyDescent="0.25">
      <c r="A5" s="5" t="s">
        <v>124</v>
      </c>
      <c r="B5" s="5"/>
      <c r="C5" s="5"/>
      <c r="D5" s="5"/>
      <c r="E5" s="5"/>
      <c r="G5" s="5">
        <v>3</v>
      </c>
      <c r="H5" s="5"/>
      <c r="I5" s="5"/>
      <c r="J5" s="5"/>
      <c r="K5" s="5"/>
      <c r="L5" s="34"/>
      <c r="M5" s="34"/>
      <c r="N5" s="34"/>
      <c r="O5" s="34"/>
      <c r="P5" s="34"/>
    </row>
    <row r="6" spans="1:16" x14ac:dyDescent="0.25">
      <c r="A6" s="5" t="s">
        <v>128</v>
      </c>
      <c r="B6" s="5"/>
      <c r="C6" s="5"/>
      <c r="D6" s="5"/>
      <c r="E6" s="5"/>
      <c r="G6" s="5">
        <v>4</v>
      </c>
      <c r="H6" s="5"/>
      <c r="I6" s="5"/>
      <c r="J6" s="5"/>
      <c r="K6" s="5"/>
      <c r="L6" s="34"/>
      <c r="M6" s="34"/>
      <c r="N6" s="34"/>
      <c r="O6" s="34"/>
      <c r="P6" s="34"/>
    </row>
    <row r="7" spans="1:16" x14ac:dyDescent="0.25">
      <c r="A7" s="5" t="s">
        <v>132</v>
      </c>
      <c r="B7" s="5"/>
      <c r="C7" s="5"/>
      <c r="D7" s="5"/>
      <c r="E7" s="5"/>
      <c r="G7" s="5">
        <v>5</v>
      </c>
      <c r="H7" s="5"/>
      <c r="I7" s="5"/>
      <c r="J7" s="5"/>
      <c r="K7" s="5"/>
      <c r="L7" s="34"/>
      <c r="M7" s="34"/>
      <c r="N7" s="34"/>
      <c r="O7" s="34"/>
      <c r="P7" s="34"/>
    </row>
    <row r="8" spans="1:16" x14ac:dyDescent="0.25">
      <c r="A8" s="5" t="s">
        <v>137</v>
      </c>
      <c r="B8" s="5"/>
      <c r="C8" s="5"/>
      <c r="D8" s="5"/>
      <c r="E8" s="5"/>
      <c r="G8" s="5">
        <v>6</v>
      </c>
      <c r="H8" s="5"/>
      <c r="I8" s="5"/>
      <c r="J8" s="5"/>
      <c r="K8" s="5"/>
      <c r="L8" s="34"/>
      <c r="M8" s="34"/>
      <c r="N8" s="34"/>
      <c r="O8" s="34"/>
      <c r="P8" s="34"/>
    </row>
    <row r="9" spans="1:16" x14ac:dyDescent="0.25">
      <c r="A9" s="5" t="s">
        <v>141</v>
      </c>
      <c r="B9" s="5"/>
      <c r="C9" s="5"/>
      <c r="D9" s="5"/>
      <c r="E9" s="5"/>
      <c r="G9" s="5">
        <v>7</v>
      </c>
      <c r="H9" s="5"/>
      <c r="I9" s="5"/>
      <c r="J9" s="5"/>
      <c r="K9" s="5"/>
      <c r="L9" s="34"/>
      <c r="M9" s="34"/>
      <c r="N9" s="34"/>
      <c r="O9" s="34"/>
      <c r="P9" s="34"/>
    </row>
    <row r="10" spans="1:16" x14ac:dyDescent="0.25">
      <c r="A10" s="5" t="s">
        <v>145</v>
      </c>
      <c r="B10" s="5"/>
      <c r="C10" s="5"/>
      <c r="D10" s="5"/>
      <c r="E10" s="5"/>
      <c r="G10" s="5">
        <v>8</v>
      </c>
      <c r="H10" s="5"/>
      <c r="I10" s="5"/>
      <c r="J10" s="5"/>
      <c r="K10" s="5"/>
      <c r="L10" s="34"/>
      <c r="M10" s="34"/>
      <c r="N10" s="34"/>
      <c r="O10" s="34"/>
      <c r="P10" s="34"/>
    </row>
    <row r="11" spans="1:16" x14ac:dyDescent="0.25">
      <c r="A11" s="5" t="s">
        <v>149</v>
      </c>
      <c r="B11" s="5"/>
      <c r="C11" s="5"/>
      <c r="D11" s="5"/>
      <c r="E11" s="5"/>
      <c r="G11" s="5">
        <v>9</v>
      </c>
      <c r="H11" s="5"/>
      <c r="I11" s="5"/>
      <c r="J11" s="5"/>
      <c r="K11" s="5"/>
      <c r="L11" s="34"/>
      <c r="M11" s="34"/>
      <c r="N11" s="34"/>
      <c r="O11" s="34"/>
      <c r="P11" s="34"/>
    </row>
    <row r="12" spans="1:16" x14ac:dyDescent="0.25">
      <c r="A12" s="5" t="s">
        <v>153</v>
      </c>
      <c r="B12" s="5"/>
      <c r="C12" s="5"/>
      <c r="D12" s="5"/>
      <c r="E12" s="5"/>
      <c r="G12" s="5">
        <v>10</v>
      </c>
      <c r="H12" s="5"/>
      <c r="I12" s="5"/>
      <c r="J12" s="5"/>
      <c r="K12" s="5"/>
      <c r="L12" s="34"/>
      <c r="M12" s="34"/>
      <c r="N12" s="34"/>
      <c r="O12" s="34"/>
      <c r="P12" s="34"/>
    </row>
    <row r="13" spans="1:16" x14ac:dyDescent="0.25">
      <c r="A13" s="5" t="s">
        <v>157</v>
      </c>
      <c r="B13" s="5"/>
      <c r="C13" s="5"/>
      <c r="D13" s="5"/>
      <c r="E13" s="5"/>
      <c r="G13" s="5">
        <v>11</v>
      </c>
      <c r="H13" s="5"/>
      <c r="I13" s="5"/>
      <c r="J13" s="5"/>
      <c r="K13" s="5"/>
      <c r="L13" s="34"/>
      <c r="M13" s="34"/>
      <c r="N13" s="34"/>
      <c r="O13" s="34"/>
      <c r="P13" s="34"/>
    </row>
    <row r="14" spans="1:16" x14ac:dyDescent="0.25">
      <c r="A14" s="5" t="s">
        <v>161</v>
      </c>
      <c r="B14" s="5"/>
      <c r="C14" s="5"/>
      <c r="D14" s="5"/>
      <c r="E14" s="5"/>
      <c r="G14" s="5">
        <v>12</v>
      </c>
      <c r="H14" s="5"/>
      <c r="I14" s="5"/>
      <c r="J14" s="5"/>
      <c r="K14" s="5"/>
      <c r="L14" s="34"/>
      <c r="M14" s="34"/>
      <c r="N14" s="34"/>
      <c r="O14" s="34"/>
      <c r="P14" s="34"/>
    </row>
    <row r="15" spans="1:16" x14ac:dyDescent="0.25">
      <c r="A15" s="5" t="s">
        <v>164</v>
      </c>
      <c r="B15" s="5"/>
      <c r="C15" s="5"/>
      <c r="D15" s="5"/>
      <c r="E15" s="5"/>
    </row>
    <row r="16" spans="1:16" x14ac:dyDescent="0.25">
      <c r="A16" s="5" t="s">
        <v>166</v>
      </c>
      <c r="B16" s="5"/>
      <c r="C16" s="5"/>
      <c r="D16" s="5"/>
      <c r="E16" s="5"/>
    </row>
    <row r="17" spans="1:5" x14ac:dyDescent="0.25">
      <c r="A17" s="5" t="s">
        <v>169</v>
      </c>
      <c r="B17" s="5"/>
      <c r="C17" s="5"/>
      <c r="D17" s="5"/>
      <c r="E17" s="5"/>
    </row>
    <row r="18" spans="1:5" x14ac:dyDescent="0.25">
      <c r="A18" s="5" t="s">
        <v>172</v>
      </c>
      <c r="B18" s="5"/>
      <c r="C18" s="5"/>
      <c r="D18" s="5"/>
      <c r="E18" s="5"/>
    </row>
    <row r="19" spans="1:5" x14ac:dyDescent="0.25">
      <c r="A19" s="5" t="s">
        <v>175</v>
      </c>
      <c r="B19" s="5"/>
      <c r="C19" s="5"/>
      <c r="D19" s="5"/>
      <c r="E19" s="5"/>
    </row>
    <row r="20" spans="1:5" x14ac:dyDescent="0.25">
      <c r="A20" s="5" t="s">
        <v>178</v>
      </c>
      <c r="B20" s="5"/>
      <c r="C20" s="5"/>
      <c r="D20" s="5"/>
      <c r="E20" s="5"/>
    </row>
    <row r="21" spans="1:5" x14ac:dyDescent="0.25">
      <c r="A21" s="5" t="s">
        <v>181</v>
      </c>
      <c r="B21" s="5"/>
      <c r="C21" s="5"/>
      <c r="D21" s="5"/>
      <c r="E21" s="5"/>
    </row>
    <row r="22" spans="1:5" x14ac:dyDescent="0.25">
      <c r="A22" s="5" t="s">
        <v>184</v>
      </c>
      <c r="B22" s="5"/>
      <c r="C22" s="5"/>
      <c r="D22" s="5"/>
      <c r="E22" s="5"/>
    </row>
    <row r="23" spans="1:5" x14ac:dyDescent="0.25">
      <c r="A23" s="5" t="s">
        <v>187</v>
      </c>
      <c r="B23" s="5"/>
      <c r="C23" s="5"/>
      <c r="D23" s="5"/>
      <c r="E23" s="5"/>
    </row>
    <row r="24" spans="1:5" x14ac:dyDescent="0.25">
      <c r="A24" s="5" t="s">
        <v>189</v>
      </c>
      <c r="B24" s="5"/>
      <c r="C24" s="5"/>
      <c r="D24" s="5"/>
      <c r="E24" s="5"/>
    </row>
    <row r="25" spans="1:5" x14ac:dyDescent="0.25">
      <c r="A25" s="11"/>
      <c r="B25" s="11"/>
      <c r="C25" s="11"/>
      <c r="D25" s="11"/>
      <c r="E25" s="11"/>
    </row>
    <row r="27" spans="1:5" x14ac:dyDescent="0.25">
      <c r="A27" s="862" t="s">
        <v>208</v>
      </c>
      <c r="B27" s="862"/>
      <c r="C27" s="862"/>
      <c r="D27" s="862"/>
      <c r="E27" s="862"/>
    </row>
    <row r="28" spans="1:5" x14ac:dyDescent="0.25">
      <c r="A28" s="7" t="s">
        <v>194</v>
      </c>
      <c r="B28" s="7" t="s">
        <v>97</v>
      </c>
      <c r="C28" s="7" t="s">
        <v>98</v>
      </c>
      <c r="D28" s="7" t="s">
        <v>99</v>
      </c>
      <c r="E28" s="7" t="s">
        <v>100</v>
      </c>
    </row>
    <row r="29" spans="1:5" x14ac:dyDescent="0.25">
      <c r="A29" s="5" t="s">
        <v>113</v>
      </c>
      <c r="B29" s="5"/>
      <c r="C29" s="5"/>
      <c r="D29" s="5"/>
      <c r="E29" s="5"/>
    </row>
    <row r="30" spans="1:5" x14ac:dyDescent="0.25">
      <c r="A30" s="5" t="s">
        <v>119</v>
      </c>
      <c r="B30" s="5"/>
      <c r="C30" s="5"/>
      <c r="D30" s="5"/>
      <c r="E30" s="5"/>
    </row>
    <row r="31" spans="1:5" x14ac:dyDescent="0.25">
      <c r="A31" s="5" t="s">
        <v>124</v>
      </c>
      <c r="B31" s="5"/>
      <c r="C31" s="5"/>
      <c r="D31" s="5"/>
      <c r="E31" s="5"/>
    </row>
    <row r="32" spans="1:5" x14ac:dyDescent="0.25">
      <c r="A32" s="5" t="s">
        <v>128</v>
      </c>
      <c r="B32" s="5"/>
      <c r="C32" s="5"/>
      <c r="D32" s="5"/>
      <c r="E32" s="5"/>
    </row>
    <row r="33" spans="1:5" x14ac:dyDescent="0.25">
      <c r="A33" s="5" t="s">
        <v>132</v>
      </c>
      <c r="B33" s="5"/>
      <c r="C33" s="5"/>
      <c r="D33" s="5"/>
      <c r="E33" s="5"/>
    </row>
  </sheetData>
  <sheetProtection selectLockedCells="1" selectUnlockedCells="1"/>
  <mergeCells count="3">
    <mergeCell ref="A1:E1"/>
    <mergeCell ref="G1:P1"/>
    <mergeCell ref="A27:E27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="110" zoomScaleNormal="110" workbookViewId="0">
      <selection sqref="A1:E1"/>
    </sheetView>
  </sheetViews>
  <sheetFormatPr baseColWidth="10" defaultColWidth="10.7109375" defaultRowHeight="15" x14ac:dyDescent="0.25"/>
  <cols>
    <col min="1" max="1" width="8.140625" style="1" customWidth="1"/>
    <col min="2" max="5" width="21.42578125" style="1" customWidth="1"/>
    <col min="6" max="6" width="2.42578125" customWidth="1"/>
    <col min="7" max="7" width="6" customWidth="1"/>
    <col min="8" max="8" width="15.140625" customWidth="1"/>
    <col min="9" max="16" width="4.140625" customWidth="1"/>
  </cols>
  <sheetData>
    <row r="1" spans="1:16" x14ac:dyDescent="0.25">
      <c r="A1" s="862" t="s">
        <v>581</v>
      </c>
      <c r="B1" s="862"/>
      <c r="C1" s="862"/>
      <c r="D1" s="862"/>
      <c r="E1" s="862"/>
      <c r="G1" s="862" t="s">
        <v>95</v>
      </c>
      <c r="H1" s="862"/>
      <c r="I1" s="862"/>
      <c r="J1" s="862"/>
      <c r="K1" s="862"/>
      <c r="L1" s="862"/>
      <c r="M1" s="862"/>
      <c r="N1" s="862"/>
      <c r="O1" s="862"/>
      <c r="P1" s="862"/>
    </row>
    <row r="2" spans="1:16" x14ac:dyDescent="0.25">
      <c r="A2" s="7" t="s">
        <v>96</v>
      </c>
      <c r="B2" s="7" t="s">
        <v>97</v>
      </c>
      <c r="C2" s="7" t="s">
        <v>98</v>
      </c>
      <c r="D2" s="7" t="s">
        <v>99</v>
      </c>
      <c r="E2" s="7" t="s">
        <v>100</v>
      </c>
      <c r="G2" s="7" t="s">
        <v>101</v>
      </c>
      <c r="H2" s="7" t="s">
        <v>102</v>
      </c>
      <c r="I2" s="7" t="s">
        <v>103</v>
      </c>
      <c r="J2" s="7" t="s">
        <v>104</v>
      </c>
      <c r="K2" s="7" t="s">
        <v>105</v>
      </c>
      <c r="L2" s="7" t="s">
        <v>106</v>
      </c>
      <c r="M2" s="7" t="s">
        <v>107</v>
      </c>
      <c r="N2" s="7" t="s">
        <v>108</v>
      </c>
      <c r="O2" s="7" t="s">
        <v>109</v>
      </c>
      <c r="P2" s="7" t="s">
        <v>110</v>
      </c>
    </row>
    <row r="3" spans="1:16" x14ac:dyDescent="0.25">
      <c r="A3" s="5" t="s">
        <v>113</v>
      </c>
      <c r="B3" s="5"/>
      <c r="C3" s="5"/>
      <c r="D3" s="5"/>
      <c r="E3" s="5"/>
      <c r="G3" s="5">
        <v>1</v>
      </c>
      <c r="H3" s="5"/>
      <c r="I3" s="5"/>
      <c r="J3" s="5"/>
      <c r="K3" s="5"/>
      <c r="L3" s="34"/>
      <c r="M3" s="34"/>
      <c r="N3" s="34"/>
      <c r="O3" s="34"/>
      <c r="P3" s="34"/>
    </row>
    <row r="4" spans="1:16" x14ac:dyDescent="0.25">
      <c r="A4" s="5" t="s">
        <v>119</v>
      </c>
      <c r="B4" s="5"/>
      <c r="C4" s="5"/>
      <c r="D4" s="5"/>
      <c r="E4" s="5"/>
      <c r="G4" s="5">
        <v>2</v>
      </c>
      <c r="H4" s="5"/>
      <c r="I4" s="5"/>
      <c r="J4" s="5"/>
      <c r="K4" s="5"/>
      <c r="L4" s="34"/>
      <c r="M4" s="34"/>
      <c r="N4" s="34"/>
      <c r="O4" s="34"/>
      <c r="P4" s="34"/>
    </row>
    <row r="5" spans="1:16" x14ac:dyDescent="0.25">
      <c r="A5" s="5" t="s">
        <v>124</v>
      </c>
      <c r="B5" s="5"/>
      <c r="C5" s="5"/>
      <c r="D5" s="5"/>
      <c r="E5" s="5"/>
      <c r="G5" s="5">
        <v>3</v>
      </c>
      <c r="H5" s="5"/>
      <c r="I5" s="5"/>
      <c r="J5" s="5"/>
      <c r="K5" s="5"/>
      <c r="L5" s="34"/>
      <c r="M5" s="34"/>
      <c r="N5" s="34"/>
      <c r="O5" s="34"/>
      <c r="P5" s="34"/>
    </row>
    <row r="6" spans="1:16" x14ac:dyDescent="0.25">
      <c r="A6" s="5" t="s">
        <v>128</v>
      </c>
      <c r="B6" s="5"/>
      <c r="C6" s="5"/>
      <c r="D6" s="5"/>
      <c r="E6" s="5"/>
      <c r="G6" s="5">
        <v>4</v>
      </c>
      <c r="H6" s="5"/>
      <c r="I6" s="5"/>
      <c r="J6" s="5"/>
      <c r="K6" s="5"/>
      <c r="L6" s="34"/>
      <c r="M6" s="34"/>
      <c r="N6" s="34"/>
      <c r="O6" s="34"/>
      <c r="P6" s="34"/>
    </row>
    <row r="7" spans="1:16" x14ac:dyDescent="0.25">
      <c r="A7" s="5" t="s">
        <v>132</v>
      </c>
      <c r="B7" s="5"/>
      <c r="C7" s="5"/>
      <c r="D7" s="5"/>
      <c r="E7" s="5"/>
      <c r="G7" s="5">
        <v>5</v>
      </c>
      <c r="H7" s="5"/>
      <c r="I7" s="5"/>
      <c r="J7" s="5"/>
      <c r="K7" s="5"/>
      <c r="L7" s="34"/>
      <c r="M7" s="34"/>
      <c r="N7" s="34"/>
      <c r="O7" s="34"/>
      <c r="P7" s="34"/>
    </row>
    <row r="8" spans="1:16" x14ac:dyDescent="0.25">
      <c r="A8" s="5" t="s">
        <v>137</v>
      </c>
      <c r="B8" s="5"/>
      <c r="C8" s="5"/>
      <c r="D8" s="5"/>
      <c r="E8" s="5"/>
      <c r="G8" s="5">
        <v>6</v>
      </c>
      <c r="H8" s="5"/>
      <c r="I8" s="5"/>
      <c r="J8" s="5"/>
      <c r="K8" s="5"/>
      <c r="L8" s="34"/>
      <c r="M8" s="34"/>
      <c r="N8" s="34"/>
      <c r="O8" s="34"/>
      <c r="P8" s="34"/>
    </row>
    <row r="9" spans="1:16" x14ac:dyDescent="0.25">
      <c r="A9" s="5" t="s">
        <v>141</v>
      </c>
      <c r="B9" s="5"/>
      <c r="C9" s="5"/>
      <c r="D9" s="5"/>
      <c r="E9" s="5"/>
      <c r="G9" s="5">
        <v>7</v>
      </c>
      <c r="H9" s="5"/>
      <c r="I9" s="5"/>
      <c r="J9" s="5"/>
      <c r="K9" s="5"/>
      <c r="L9" s="34"/>
      <c r="M9" s="34"/>
      <c r="N9" s="34"/>
      <c r="O9" s="34"/>
      <c r="P9" s="34"/>
    </row>
    <row r="10" spans="1:16" x14ac:dyDescent="0.25">
      <c r="A10" s="5" t="s">
        <v>145</v>
      </c>
      <c r="B10" s="5"/>
      <c r="C10" s="5"/>
      <c r="D10" s="5"/>
      <c r="E10" s="5"/>
      <c r="G10" s="5">
        <v>8</v>
      </c>
      <c r="H10" s="5"/>
      <c r="I10" s="5"/>
      <c r="J10" s="5"/>
      <c r="K10" s="5"/>
      <c r="L10" s="34"/>
      <c r="M10" s="34"/>
      <c r="N10" s="34"/>
      <c r="O10" s="34"/>
      <c r="P10" s="34"/>
    </row>
    <row r="11" spans="1:16" x14ac:dyDescent="0.25">
      <c r="A11" s="5" t="s">
        <v>149</v>
      </c>
      <c r="B11" s="5"/>
      <c r="C11" s="5"/>
      <c r="D11" s="5"/>
      <c r="E11" s="5"/>
      <c r="G11" s="5">
        <v>9</v>
      </c>
      <c r="H11" s="5"/>
      <c r="I11" s="5"/>
      <c r="J11" s="5"/>
      <c r="K11" s="5"/>
      <c r="L11" s="34"/>
      <c r="M11" s="34"/>
      <c r="N11" s="34"/>
      <c r="O11" s="34"/>
      <c r="P11" s="34"/>
    </row>
    <row r="12" spans="1:16" x14ac:dyDescent="0.25">
      <c r="A12" s="5" t="s">
        <v>153</v>
      </c>
      <c r="B12" s="5"/>
      <c r="C12" s="5"/>
      <c r="D12" s="5"/>
      <c r="E12" s="5"/>
      <c r="G12" s="5">
        <v>10</v>
      </c>
      <c r="H12" s="5"/>
      <c r="I12" s="5"/>
      <c r="J12" s="5"/>
      <c r="K12" s="5"/>
      <c r="L12" s="34"/>
      <c r="M12" s="34"/>
      <c r="N12" s="34"/>
      <c r="O12" s="34"/>
      <c r="P12" s="34"/>
    </row>
    <row r="13" spans="1:16" x14ac:dyDescent="0.25">
      <c r="A13" s="5" t="s">
        <v>157</v>
      </c>
      <c r="B13" s="5"/>
      <c r="C13" s="5"/>
      <c r="D13" s="5"/>
      <c r="E13" s="5"/>
      <c r="G13" s="5">
        <v>11</v>
      </c>
      <c r="H13" s="5"/>
      <c r="I13" s="5"/>
      <c r="J13" s="5"/>
      <c r="K13" s="5"/>
      <c r="L13" s="34"/>
      <c r="M13" s="34"/>
      <c r="N13" s="34"/>
      <c r="O13" s="34"/>
      <c r="P13" s="34"/>
    </row>
    <row r="14" spans="1:16" x14ac:dyDescent="0.25">
      <c r="A14" s="5" t="s">
        <v>161</v>
      </c>
      <c r="B14" s="5"/>
      <c r="C14" s="5"/>
      <c r="D14" s="5"/>
      <c r="E14" s="5"/>
      <c r="G14" s="5">
        <v>12</v>
      </c>
      <c r="H14" s="5"/>
      <c r="I14" s="5"/>
      <c r="J14" s="5"/>
      <c r="K14" s="5"/>
      <c r="L14" s="34"/>
      <c r="M14" s="34"/>
      <c r="N14" s="34"/>
      <c r="O14" s="34"/>
      <c r="P14" s="34"/>
    </row>
    <row r="15" spans="1:16" x14ac:dyDescent="0.25">
      <c r="A15" s="5" t="s">
        <v>164</v>
      </c>
      <c r="B15" s="5"/>
      <c r="C15" s="5"/>
      <c r="D15" s="5"/>
      <c r="E15" s="5"/>
    </row>
    <row r="16" spans="1:16" x14ac:dyDescent="0.25">
      <c r="A16" s="5" t="s">
        <v>166</v>
      </c>
      <c r="B16" s="5"/>
      <c r="C16" s="5"/>
      <c r="D16" s="5"/>
      <c r="E16" s="5"/>
    </row>
    <row r="17" spans="1:5" x14ac:dyDescent="0.25">
      <c r="A17" s="5" t="s">
        <v>169</v>
      </c>
      <c r="B17" s="5"/>
      <c r="C17" s="5"/>
      <c r="D17" s="5"/>
      <c r="E17" s="5"/>
    </row>
    <row r="18" spans="1:5" x14ac:dyDescent="0.25">
      <c r="A18" s="5" t="s">
        <v>172</v>
      </c>
      <c r="B18" s="5"/>
      <c r="C18" s="5"/>
      <c r="D18" s="5"/>
      <c r="E18" s="5"/>
    </row>
    <row r="19" spans="1:5" x14ac:dyDescent="0.25">
      <c r="A19" s="5" t="s">
        <v>175</v>
      </c>
      <c r="B19" s="5"/>
      <c r="C19" s="5"/>
      <c r="D19" s="5"/>
      <c r="E19" s="5"/>
    </row>
    <row r="20" spans="1:5" x14ac:dyDescent="0.25">
      <c r="A20" s="5" t="s">
        <v>178</v>
      </c>
      <c r="B20" s="5"/>
      <c r="C20" s="5"/>
      <c r="D20" s="5"/>
      <c r="E20" s="5"/>
    </row>
    <row r="21" spans="1:5" x14ac:dyDescent="0.25">
      <c r="A21" s="5" t="s">
        <v>181</v>
      </c>
      <c r="B21" s="5"/>
      <c r="C21" s="5"/>
      <c r="D21" s="5"/>
      <c r="E21" s="5"/>
    </row>
    <row r="22" spans="1:5" x14ac:dyDescent="0.25">
      <c r="A22" s="5" t="s">
        <v>184</v>
      </c>
      <c r="B22" s="5"/>
      <c r="C22" s="5"/>
      <c r="D22" s="5"/>
      <c r="E22" s="5"/>
    </row>
    <row r="23" spans="1:5" x14ac:dyDescent="0.25">
      <c r="A23" s="5" t="s">
        <v>187</v>
      </c>
      <c r="B23" s="5"/>
      <c r="C23" s="5"/>
      <c r="D23" s="5"/>
      <c r="E23" s="5"/>
    </row>
    <row r="24" spans="1:5" x14ac:dyDescent="0.25">
      <c r="A24" s="5" t="s">
        <v>189</v>
      </c>
      <c r="B24" s="5"/>
      <c r="C24" s="5"/>
      <c r="D24" s="5"/>
      <c r="E24" s="5"/>
    </row>
    <row r="25" spans="1:5" x14ac:dyDescent="0.25">
      <c r="A25" s="11"/>
      <c r="B25" s="11"/>
      <c r="C25" s="11"/>
      <c r="D25" s="11"/>
      <c r="E25" s="11"/>
    </row>
    <row r="27" spans="1:5" x14ac:dyDescent="0.25">
      <c r="A27" s="862" t="s">
        <v>208</v>
      </c>
      <c r="B27" s="862"/>
      <c r="C27" s="862"/>
      <c r="D27" s="862"/>
      <c r="E27" s="862"/>
    </row>
    <row r="28" spans="1:5" x14ac:dyDescent="0.25">
      <c r="A28" s="7" t="s">
        <v>194</v>
      </c>
      <c r="B28" s="7" t="s">
        <v>97</v>
      </c>
      <c r="C28" s="7" t="s">
        <v>98</v>
      </c>
      <c r="D28" s="7" t="s">
        <v>99</v>
      </c>
      <c r="E28" s="7" t="s">
        <v>100</v>
      </c>
    </row>
    <row r="29" spans="1:5" x14ac:dyDescent="0.25">
      <c r="A29" s="5" t="s">
        <v>113</v>
      </c>
      <c r="B29" s="5"/>
      <c r="C29" s="5"/>
      <c r="D29" s="5"/>
      <c r="E29" s="5"/>
    </row>
    <row r="30" spans="1:5" x14ac:dyDescent="0.25">
      <c r="A30" s="5" t="s">
        <v>119</v>
      </c>
      <c r="B30" s="5"/>
      <c r="C30" s="5"/>
      <c r="D30" s="5"/>
      <c r="E30" s="5"/>
    </row>
    <row r="31" spans="1:5" x14ac:dyDescent="0.25">
      <c r="A31" s="5" t="s">
        <v>124</v>
      </c>
      <c r="B31" s="5"/>
      <c r="C31" s="5"/>
      <c r="D31" s="5"/>
      <c r="E31" s="5"/>
    </row>
    <row r="32" spans="1:5" x14ac:dyDescent="0.25">
      <c r="A32" s="5" t="s">
        <v>128</v>
      </c>
      <c r="B32" s="5"/>
      <c r="C32" s="5"/>
      <c r="D32" s="5"/>
      <c r="E32" s="5"/>
    </row>
    <row r="33" spans="1:5" x14ac:dyDescent="0.25">
      <c r="A33" s="5" t="s">
        <v>132</v>
      </c>
      <c r="B33" s="5"/>
      <c r="C33" s="5"/>
      <c r="D33" s="5"/>
      <c r="E33" s="5"/>
    </row>
  </sheetData>
  <sheetProtection selectLockedCells="1" selectUnlockedCells="1"/>
  <mergeCells count="3">
    <mergeCell ref="A1:E1"/>
    <mergeCell ref="G1:P1"/>
    <mergeCell ref="A27:E27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6"/>
  <sheetViews>
    <sheetView zoomScale="110" zoomScaleNormal="110" workbookViewId="0">
      <selection activeCell="A43" sqref="A43:E43"/>
    </sheetView>
  </sheetViews>
  <sheetFormatPr baseColWidth="10" defaultColWidth="10.7109375" defaultRowHeight="15" x14ac:dyDescent="0.25"/>
  <cols>
    <col min="1" max="1" width="10.42578125" style="1" customWidth="1"/>
    <col min="2" max="5" width="21.42578125" style="1" customWidth="1"/>
    <col min="6" max="6" width="2.42578125" customWidth="1"/>
    <col min="7" max="7" width="6" customWidth="1"/>
    <col min="8" max="8" width="15.140625" customWidth="1"/>
    <col min="9" max="16" width="4.140625" customWidth="1"/>
    <col min="17" max="17" width="2.28515625" customWidth="1"/>
    <col min="18" max="18" width="16.5703125" customWidth="1"/>
    <col min="19" max="19" width="13.42578125" customWidth="1"/>
  </cols>
  <sheetData>
    <row r="1" spans="1:19" x14ac:dyDescent="0.25">
      <c r="A1" s="861" t="s">
        <v>94</v>
      </c>
      <c r="B1" s="861"/>
      <c r="C1" s="861"/>
      <c r="D1" s="861"/>
      <c r="E1" s="861"/>
      <c r="G1" s="862" t="s">
        <v>95</v>
      </c>
      <c r="H1" s="862"/>
      <c r="I1" s="862"/>
      <c r="J1" s="862"/>
      <c r="K1" s="862"/>
      <c r="L1" s="862"/>
      <c r="M1" s="862"/>
      <c r="N1" s="862"/>
      <c r="O1" s="862"/>
      <c r="P1" s="862"/>
    </row>
    <row r="2" spans="1:19" x14ac:dyDescent="0.25">
      <c r="A2" s="6" t="s">
        <v>96</v>
      </c>
      <c r="B2" s="6" t="s">
        <v>97</v>
      </c>
      <c r="C2" s="6" t="s">
        <v>98</v>
      </c>
      <c r="D2" s="6" t="s">
        <v>99</v>
      </c>
      <c r="E2" s="6" t="s">
        <v>100</v>
      </c>
      <c r="G2" s="7" t="s">
        <v>101</v>
      </c>
      <c r="H2" s="7" t="s">
        <v>102</v>
      </c>
      <c r="I2" s="7" t="s">
        <v>103</v>
      </c>
      <c r="J2" s="7" t="s">
        <v>104</v>
      </c>
      <c r="K2" s="7" t="s">
        <v>105</v>
      </c>
      <c r="L2" s="7" t="s">
        <v>106</v>
      </c>
      <c r="M2" s="7" t="s">
        <v>107</v>
      </c>
      <c r="N2" s="7" t="s">
        <v>108</v>
      </c>
      <c r="O2" s="7" t="s">
        <v>109</v>
      </c>
      <c r="P2" s="7" t="s">
        <v>110</v>
      </c>
      <c r="R2" s="7" t="s">
        <v>111</v>
      </c>
      <c r="S2" s="7" t="s">
        <v>112</v>
      </c>
    </row>
    <row r="3" spans="1:19" x14ac:dyDescent="0.25">
      <c r="A3" s="3" t="s">
        <v>113</v>
      </c>
      <c r="B3" s="8">
        <v>28015</v>
      </c>
      <c r="C3" s="3" t="s">
        <v>114</v>
      </c>
      <c r="D3" s="3" t="s">
        <v>115</v>
      </c>
      <c r="E3" s="3" t="s">
        <v>116</v>
      </c>
      <c r="G3" s="5">
        <v>1</v>
      </c>
      <c r="H3" s="5" t="s">
        <v>115</v>
      </c>
      <c r="I3" s="5">
        <v>43</v>
      </c>
      <c r="J3" s="5">
        <v>22</v>
      </c>
      <c r="K3" s="5">
        <v>21</v>
      </c>
      <c r="L3" s="9">
        <v>1</v>
      </c>
      <c r="M3" s="9">
        <v>0</v>
      </c>
      <c r="N3" s="9">
        <v>142</v>
      </c>
      <c r="O3" s="9">
        <v>21</v>
      </c>
      <c r="P3" s="9">
        <f>N3-O3</f>
        <v>121</v>
      </c>
      <c r="R3" s="10" t="s">
        <v>117</v>
      </c>
      <c r="S3" s="10" t="s">
        <v>118</v>
      </c>
    </row>
    <row r="4" spans="1:19" x14ac:dyDescent="0.25">
      <c r="A4" s="3" t="s">
        <v>119</v>
      </c>
      <c r="B4" s="8">
        <v>28022</v>
      </c>
      <c r="C4" s="3" t="s">
        <v>115</v>
      </c>
      <c r="D4" s="3" t="s">
        <v>120</v>
      </c>
      <c r="E4" s="3" t="s">
        <v>121</v>
      </c>
      <c r="G4" s="5">
        <v>2</v>
      </c>
      <c r="H4" s="5"/>
      <c r="I4" s="5"/>
      <c r="J4" s="5"/>
      <c r="K4" s="5"/>
      <c r="L4" s="9"/>
      <c r="M4" s="9"/>
      <c r="N4" s="9"/>
      <c r="O4" s="9"/>
      <c r="P4" s="9"/>
      <c r="R4" s="10" t="s">
        <v>122</v>
      </c>
      <c r="S4" s="10" t="s">
        <v>123</v>
      </c>
    </row>
    <row r="5" spans="1:19" x14ac:dyDescent="0.25">
      <c r="A5" s="3" t="s">
        <v>124</v>
      </c>
      <c r="B5" s="8">
        <v>28036</v>
      </c>
      <c r="C5" s="3" t="s">
        <v>125</v>
      </c>
      <c r="D5" s="3" t="s">
        <v>115</v>
      </c>
      <c r="E5" s="3" t="s">
        <v>126</v>
      </c>
      <c r="G5" s="5">
        <v>3</v>
      </c>
      <c r="H5" s="5"/>
      <c r="I5" s="5"/>
      <c r="J5" s="5"/>
      <c r="K5" s="5"/>
      <c r="L5" s="9"/>
      <c r="M5" s="9"/>
      <c r="N5" s="9"/>
      <c r="O5" s="9"/>
      <c r="P5" s="9"/>
      <c r="R5" s="10" t="s">
        <v>127</v>
      </c>
      <c r="S5" s="10" t="s">
        <v>123</v>
      </c>
    </row>
    <row r="6" spans="1:19" x14ac:dyDescent="0.25">
      <c r="A6" s="3" t="s">
        <v>128</v>
      </c>
      <c r="B6" s="8">
        <v>28043</v>
      </c>
      <c r="C6" s="3" t="s">
        <v>115</v>
      </c>
      <c r="D6" s="3" t="s">
        <v>129</v>
      </c>
      <c r="E6" s="3" t="s">
        <v>130</v>
      </c>
      <c r="G6" s="5">
        <v>4</v>
      </c>
      <c r="H6" s="5"/>
      <c r="I6" s="5"/>
      <c r="J6" s="5"/>
      <c r="K6" s="5"/>
      <c r="L6" s="9"/>
      <c r="M6" s="9"/>
      <c r="N6" s="9"/>
      <c r="O6" s="9"/>
      <c r="P6" s="9"/>
      <c r="R6" s="10" t="s">
        <v>131</v>
      </c>
      <c r="S6" s="10"/>
    </row>
    <row r="7" spans="1:19" x14ac:dyDescent="0.25">
      <c r="A7" s="3" t="s">
        <v>132</v>
      </c>
      <c r="B7" s="8">
        <v>28057</v>
      </c>
      <c r="C7" s="3" t="s">
        <v>133</v>
      </c>
      <c r="D7" s="3" t="s">
        <v>115</v>
      </c>
      <c r="E7" s="3" t="s">
        <v>134</v>
      </c>
      <c r="G7" s="5">
        <v>5</v>
      </c>
      <c r="H7" s="5"/>
      <c r="I7" s="5"/>
      <c r="J7" s="5"/>
      <c r="K7" s="5"/>
      <c r="L7" s="9"/>
      <c r="M7" s="9"/>
      <c r="N7" s="9"/>
      <c r="O7" s="9"/>
      <c r="P7" s="9"/>
      <c r="R7" s="10" t="s">
        <v>135</v>
      </c>
      <c r="S7" s="10" t="s">
        <v>136</v>
      </c>
    </row>
    <row r="8" spans="1:19" x14ac:dyDescent="0.25">
      <c r="A8" s="3" t="s">
        <v>137</v>
      </c>
      <c r="B8" s="8">
        <v>28064</v>
      </c>
      <c r="C8" s="3" t="s">
        <v>138</v>
      </c>
      <c r="D8" s="3" t="s">
        <v>115</v>
      </c>
      <c r="E8" s="3" t="s">
        <v>139</v>
      </c>
      <c r="G8" s="5">
        <v>6</v>
      </c>
      <c r="H8" s="5"/>
      <c r="I8" s="5"/>
      <c r="J8" s="5"/>
      <c r="K8" s="5"/>
      <c r="L8" s="9"/>
      <c r="M8" s="9"/>
      <c r="N8" s="9"/>
      <c r="O8" s="9"/>
      <c r="P8" s="9"/>
      <c r="R8" s="10" t="s">
        <v>140</v>
      </c>
      <c r="S8" s="10" t="s">
        <v>123</v>
      </c>
    </row>
    <row r="9" spans="1:19" x14ac:dyDescent="0.25">
      <c r="A9" s="3" t="s">
        <v>141</v>
      </c>
      <c r="B9" s="8">
        <v>28078</v>
      </c>
      <c r="C9" s="3" t="s">
        <v>115</v>
      </c>
      <c r="D9" s="3" t="s">
        <v>142</v>
      </c>
      <c r="E9" s="3" t="s">
        <v>143</v>
      </c>
      <c r="G9" s="5">
        <v>7</v>
      </c>
      <c r="H9" s="5"/>
      <c r="I9" s="5"/>
      <c r="J9" s="5"/>
      <c r="K9" s="5"/>
      <c r="L9" s="9"/>
      <c r="M9" s="9"/>
      <c r="N9" s="9"/>
      <c r="O9" s="9"/>
      <c r="P9" s="9"/>
      <c r="R9" s="10" t="s">
        <v>144</v>
      </c>
      <c r="S9" s="10" t="s">
        <v>123</v>
      </c>
    </row>
    <row r="10" spans="1:19" x14ac:dyDescent="0.25">
      <c r="A10" s="3" t="s">
        <v>145</v>
      </c>
      <c r="B10" s="8">
        <v>28085</v>
      </c>
      <c r="C10" s="3" t="s">
        <v>146</v>
      </c>
      <c r="D10" s="3" t="s">
        <v>115</v>
      </c>
      <c r="E10" s="3" t="s">
        <v>147</v>
      </c>
      <c r="G10" s="5">
        <v>8</v>
      </c>
      <c r="H10" s="5"/>
      <c r="I10" s="5"/>
      <c r="J10" s="5"/>
      <c r="K10" s="5"/>
      <c r="L10" s="9"/>
      <c r="M10" s="9"/>
      <c r="N10" s="9"/>
      <c r="O10" s="9"/>
      <c r="P10" s="9"/>
      <c r="R10" s="10" t="s">
        <v>148</v>
      </c>
      <c r="S10" s="10" t="s">
        <v>123</v>
      </c>
    </row>
    <row r="11" spans="1:19" x14ac:dyDescent="0.25">
      <c r="A11" s="3" t="s">
        <v>149</v>
      </c>
      <c r="B11" s="8">
        <v>28099</v>
      </c>
      <c r="C11" s="3" t="s">
        <v>115</v>
      </c>
      <c r="D11" s="3" t="s">
        <v>150</v>
      </c>
      <c r="E11" s="3" t="s">
        <v>151</v>
      </c>
      <c r="G11" s="5">
        <v>9</v>
      </c>
      <c r="H11" s="5"/>
      <c r="I11" s="5"/>
      <c r="J11" s="5"/>
      <c r="K11" s="5"/>
      <c r="L11" s="9"/>
      <c r="M11" s="9"/>
      <c r="N11" s="9"/>
      <c r="O11" s="9"/>
      <c r="P11" s="9"/>
      <c r="R11" s="10" t="s">
        <v>152</v>
      </c>
      <c r="S11" s="10" t="s">
        <v>123</v>
      </c>
    </row>
    <row r="12" spans="1:19" x14ac:dyDescent="0.25">
      <c r="A12" s="3" t="s">
        <v>153</v>
      </c>
      <c r="B12" s="8">
        <v>28106</v>
      </c>
      <c r="C12" s="3" t="s">
        <v>154</v>
      </c>
      <c r="D12" s="3" t="s">
        <v>115</v>
      </c>
      <c r="E12" s="3" t="s">
        <v>155</v>
      </c>
      <c r="G12" s="5">
        <v>10</v>
      </c>
      <c r="H12" s="5"/>
      <c r="I12" s="5"/>
      <c r="J12" s="5"/>
      <c r="K12" s="5"/>
      <c r="L12" s="9"/>
      <c r="M12" s="9"/>
      <c r="N12" s="9"/>
      <c r="O12" s="9"/>
      <c r="P12" s="9"/>
      <c r="R12" s="10" t="s">
        <v>156</v>
      </c>
      <c r="S12" s="10" t="s">
        <v>123</v>
      </c>
    </row>
    <row r="13" spans="1:19" x14ac:dyDescent="0.25">
      <c r="A13" s="3" t="s">
        <v>157</v>
      </c>
      <c r="B13" s="8">
        <v>28134</v>
      </c>
      <c r="C13" s="3" t="s">
        <v>115</v>
      </c>
      <c r="D13" s="3" t="s">
        <v>158</v>
      </c>
      <c r="E13" s="3" t="s">
        <v>159</v>
      </c>
      <c r="G13" s="5">
        <v>11</v>
      </c>
      <c r="H13" s="5"/>
      <c r="I13" s="5"/>
      <c r="J13" s="5"/>
      <c r="K13" s="5"/>
      <c r="L13" s="9"/>
      <c r="M13" s="9"/>
      <c r="N13" s="9"/>
      <c r="O13" s="9"/>
      <c r="P13" s="9"/>
      <c r="R13" s="10" t="s">
        <v>160</v>
      </c>
      <c r="S13" s="10" t="s">
        <v>123</v>
      </c>
    </row>
    <row r="14" spans="1:19" x14ac:dyDescent="0.25">
      <c r="A14" s="3" t="s">
        <v>161</v>
      </c>
      <c r="B14" s="8">
        <v>28148</v>
      </c>
      <c r="C14" s="3" t="s">
        <v>115</v>
      </c>
      <c r="D14" s="3" t="s">
        <v>114</v>
      </c>
      <c r="E14" s="3" t="s">
        <v>162</v>
      </c>
      <c r="G14" s="5">
        <v>12</v>
      </c>
      <c r="H14" s="5"/>
      <c r="I14" s="5"/>
      <c r="J14" s="5"/>
      <c r="K14" s="5"/>
      <c r="L14" s="9"/>
      <c r="M14" s="9"/>
      <c r="N14" s="9"/>
      <c r="O14" s="9"/>
      <c r="P14" s="9"/>
      <c r="R14" s="10" t="s">
        <v>163</v>
      </c>
      <c r="S14" s="10" t="s">
        <v>123</v>
      </c>
    </row>
    <row r="15" spans="1:19" x14ac:dyDescent="0.25">
      <c r="A15" s="3" t="s">
        <v>164</v>
      </c>
      <c r="B15" s="8">
        <v>28155</v>
      </c>
      <c r="C15" s="3" t="s">
        <v>120</v>
      </c>
      <c r="D15" s="3" t="s">
        <v>115</v>
      </c>
      <c r="E15" s="3" t="s">
        <v>134</v>
      </c>
      <c r="R15" s="10" t="s">
        <v>165</v>
      </c>
      <c r="S15" s="10" t="s">
        <v>123</v>
      </c>
    </row>
    <row r="16" spans="1:19" x14ac:dyDescent="0.25">
      <c r="A16" s="3" t="s">
        <v>166</v>
      </c>
      <c r="B16" s="8">
        <v>28162</v>
      </c>
      <c r="C16" s="3" t="s">
        <v>115</v>
      </c>
      <c r="D16" s="3" t="s">
        <v>125</v>
      </c>
      <c r="E16" s="3" t="s">
        <v>167</v>
      </c>
      <c r="R16" s="10" t="s">
        <v>168</v>
      </c>
      <c r="S16" s="10"/>
    </row>
    <row r="17" spans="1:19" x14ac:dyDescent="0.25">
      <c r="A17" s="3" t="s">
        <v>169</v>
      </c>
      <c r="B17" s="8">
        <v>28176</v>
      </c>
      <c r="C17" s="3" t="s">
        <v>129</v>
      </c>
      <c r="D17" s="3" t="s">
        <v>115</v>
      </c>
      <c r="E17" s="3" t="s">
        <v>170</v>
      </c>
      <c r="R17" s="10" t="s">
        <v>171</v>
      </c>
      <c r="S17" s="10"/>
    </row>
    <row r="18" spans="1:19" x14ac:dyDescent="0.25">
      <c r="A18" s="3" t="s">
        <v>172</v>
      </c>
      <c r="B18" s="8">
        <v>28183</v>
      </c>
      <c r="C18" s="3" t="s">
        <v>115</v>
      </c>
      <c r="D18" s="3" t="s">
        <v>133</v>
      </c>
      <c r="E18" s="3" t="s">
        <v>173</v>
      </c>
      <c r="R18" s="10" t="s">
        <v>174</v>
      </c>
      <c r="S18" s="10"/>
    </row>
    <row r="19" spans="1:19" x14ac:dyDescent="0.25">
      <c r="A19" s="3" t="s">
        <v>175</v>
      </c>
      <c r="B19" s="8">
        <v>28190</v>
      </c>
      <c r="C19" s="3" t="s">
        <v>115</v>
      </c>
      <c r="D19" s="3" t="s">
        <v>138</v>
      </c>
      <c r="E19" s="3" t="s">
        <v>176</v>
      </c>
      <c r="R19" s="10" t="s">
        <v>177</v>
      </c>
      <c r="S19" s="10"/>
    </row>
    <row r="20" spans="1:19" x14ac:dyDescent="0.25">
      <c r="A20" s="3" t="s">
        <v>178</v>
      </c>
      <c r="B20" s="8">
        <v>28204</v>
      </c>
      <c r="C20" s="3" t="s">
        <v>142</v>
      </c>
      <c r="D20" s="3" t="s">
        <v>115</v>
      </c>
      <c r="E20" s="3" t="s">
        <v>179</v>
      </c>
      <c r="R20" s="10" t="s">
        <v>180</v>
      </c>
      <c r="S20" s="10"/>
    </row>
    <row r="21" spans="1:19" x14ac:dyDescent="0.25">
      <c r="A21" s="3" t="s">
        <v>181</v>
      </c>
      <c r="B21" s="8">
        <v>28218</v>
      </c>
      <c r="C21" s="3" t="s">
        <v>115</v>
      </c>
      <c r="D21" s="3" t="s">
        <v>146</v>
      </c>
      <c r="E21" s="3" t="s">
        <v>182</v>
      </c>
      <c r="R21" s="10" t="s">
        <v>183</v>
      </c>
      <c r="S21" s="10"/>
    </row>
    <row r="22" spans="1:19" x14ac:dyDescent="0.25">
      <c r="A22" s="3" t="s">
        <v>184</v>
      </c>
      <c r="B22" s="8">
        <v>28232</v>
      </c>
      <c r="C22" s="3" t="s">
        <v>150</v>
      </c>
      <c r="D22" s="3" t="s">
        <v>115</v>
      </c>
      <c r="E22" s="3" t="s">
        <v>185</v>
      </c>
      <c r="R22" s="10" t="s">
        <v>186</v>
      </c>
      <c r="S22" s="10"/>
    </row>
    <row r="23" spans="1:19" x14ac:dyDescent="0.25">
      <c r="A23" s="3" t="s">
        <v>187</v>
      </c>
      <c r="B23" s="8">
        <v>28239</v>
      </c>
      <c r="C23" s="3" t="s">
        <v>115</v>
      </c>
      <c r="D23" s="3" t="s">
        <v>154</v>
      </c>
      <c r="E23" s="3" t="s">
        <v>167</v>
      </c>
      <c r="R23" s="10" t="s">
        <v>188</v>
      </c>
      <c r="S23" s="10"/>
    </row>
    <row r="24" spans="1:19" x14ac:dyDescent="0.25">
      <c r="A24" s="3" t="s">
        <v>189</v>
      </c>
      <c r="B24" s="8">
        <v>28253</v>
      </c>
      <c r="C24" s="3" t="s">
        <v>158</v>
      </c>
      <c r="D24" s="3" t="s">
        <v>115</v>
      </c>
      <c r="E24" s="3" t="s">
        <v>190</v>
      </c>
      <c r="R24" s="10" t="s">
        <v>191</v>
      </c>
      <c r="S24" s="10"/>
    </row>
    <row r="25" spans="1:19" x14ac:dyDescent="0.25">
      <c r="A25" s="11"/>
      <c r="B25" s="11"/>
      <c r="C25" s="11"/>
      <c r="D25" s="11"/>
      <c r="E25" s="11"/>
      <c r="R25" s="10" t="s">
        <v>192</v>
      </c>
      <c r="S25" s="10"/>
    </row>
    <row r="26" spans="1:19" x14ac:dyDescent="0.25">
      <c r="A26" s="861" t="s">
        <v>193</v>
      </c>
      <c r="B26" s="861"/>
      <c r="C26" s="861"/>
      <c r="D26" s="861"/>
      <c r="E26" s="861"/>
    </row>
    <row r="27" spans="1:19" x14ac:dyDescent="0.25">
      <c r="A27" s="6" t="s">
        <v>194</v>
      </c>
      <c r="B27" s="6" t="s">
        <v>97</v>
      </c>
      <c r="C27" s="6" t="s">
        <v>98</v>
      </c>
      <c r="D27" s="6" t="s">
        <v>99</v>
      </c>
      <c r="E27" s="6" t="s">
        <v>100</v>
      </c>
    </row>
    <row r="28" spans="1:19" x14ac:dyDescent="0.25">
      <c r="A28" s="3" t="s">
        <v>195</v>
      </c>
      <c r="B28" s="8">
        <v>28260</v>
      </c>
      <c r="C28" s="3" t="s">
        <v>115</v>
      </c>
      <c r="D28" s="3" t="s">
        <v>196</v>
      </c>
      <c r="E28" s="3" t="s">
        <v>197</v>
      </c>
    </row>
    <row r="29" spans="1:19" x14ac:dyDescent="0.25">
      <c r="A29" s="3" t="s">
        <v>29</v>
      </c>
      <c r="B29" s="8"/>
      <c r="C29" s="3" t="s">
        <v>198</v>
      </c>
      <c r="D29" s="3"/>
      <c r="E29" s="3"/>
    </row>
    <row r="30" spans="1:19" x14ac:dyDescent="0.25">
      <c r="A30" s="3" t="s">
        <v>199</v>
      </c>
      <c r="B30" s="8">
        <v>28267</v>
      </c>
      <c r="C30" s="3" t="s">
        <v>115</v>
      </c>
      <c r="D30" s="3" t="s">
        <v>200</v>
      </c>
      <c r="E30" s="3" t="s">
        <v>201</v>
      </c>
    </row>
    <row r="31" spans="1:19" x14ac:dyDescent="0.25">
      <c r="A31" s="3" t="s">
        <v>202</v>
      </c>
      <c r="B31" s="8">
        <v>28274</v>
      </c>
      <c r="C31" s="3" t="s">
        <v>115</v>
      </c>
      <c r="D31" s="3" t="s">
        <v>203</v>
      </c>
      <c r="E31" s="3" t="s">
        <v>197</v>
      </c>
    </row>
    <row r="32" spans="1:19" x14ac:dyDescent="0.25">
      <c r="A32" s="3" t="s">
        <v>204</v>
      </c>
      <c r="B32" s="8" t="s">
        <v>205</v>
      </c>
      <c r="C32" s="3" t="s">
        <v>115</v>
      </c>
      <c r="D32" s="3" t="s">
        <v>206</v>
      </c>
      <c r="E32" s="3" t="s">
        <v>207</v>
      </c>
    </row>
    <row r="34" spans="1:5" x14ac:dyDescent="0.25">
      <c r="A34" s="861" t="s">
        <v>208</v>
      </c>
      <c r="B34" s="861"/>
      <c r="C34" s="861"/>
      <c r="D34" s="861"/>
      <c r="E34" s="861"/>
    </row>
    <row r="35" spans="1:5" x14ac:dyDescent="0.25">
      <c r="A35" s="6" t="s">
        <v>194</v>
      </c>
      <c r="B35" s="6" t="s">
        <v>97</v>
      </c>
      <c r="C35" s="6" t="s">
        <v>98</v>
      </c>
      <c r="D35" s="6" t="s">
        <v>99</v>
      </c>
      <c r="E35" s="6" t="s">
        <v>100</v>
      </c>
    </row>
    <row r="36" spans="1:5" ht="17.25" x14ac:dyDescent="0.25">
      <c r="A36" s="3" t="s">
        <v>209</v>
      </c>
      <c r="B36" s="8">
        <v>28029</v>
      </c>
      <c r="C36" s="3" t="s">
        <v>115</v>
      </c>
      <c r="D36" s="3" t="s">
        <v>210</v>
      </c>
      <c r="E36" s="3" t="s">
        <v>211</v>
      </c>
    </row>
    <row r="37" spans="1:5" x14ac:dyDescent="0.25">
      <c r="A37" s="3" t="s">
        <v>212</v>
      </c>
      <c r="B37" s="8">
        <v>28050</v>
      </c>
      <c r="C37" s="3" t="s">
        <v>115</v>
      </c>
      <c r="D37" s="3" t="s">
        <v>213</v>
      </c>
      <c r="E37" s="3" t="s">
        <v>214</v>
      </c>
    </row>
    <row r="38" spans="1:5" x14ac:dyDescent="0.25">
      <c r="A38" s="3" t="s">
        <v>215</v>
      </c>
      <c r="B38" s="8">
        <v>28071</v>
      </c>
      <c r="C38" s="3" t="s">
        <v>136</v>
      </c>
      <c r="D38" s="3" t="s">
        <v>115</v>
      </c>
      <c r="E38" s="3" t="s">
        <v>216</v>
      </c>
    </row>
    <row r="39" spans="1:5" x14ac:dyDescent="0.25">
      <c r="A39" s="861" t="s">
        <v>217</v>
      </c>
      <c r="B39" s="861"/>
      <c r="C39" s="861"/>
      <c r="D39" s="861"/>
      <c r="E39" s="861"/>
    </row>
    <row r="40" spans="1:5" x14ac:dyDescent="0.25">
      <c r="A40" s="6" t="s">
        <v>194</v>
      </c>
      <c r="B40" s="6" t="s">
        <v>97</v>
      </c>
      <c r="C40" s="6" t="s">
        <v>98</v>
      </c>
      <c r="D40" s="6" t="s">
        <v>99</v>
      </c>
      <c r="E40" s="6" t="s">
        <v>100</v>
      </c>
    </row>
    <row r="41" spans="1:5" x14ac:dyDescent="0.25">
      <c r="A41" s="3" t="s">
        <v>212</v>
      </c>
      <c r="B41" s="8">
        <v>28092</v>
      </c>
      <c r="C41" s="3" t="s">
        <v>218</v>
      </c>
      <c r="D41" s="3" t="s">
        <v>115</v>
      </c>
      <c r="E41" s="3" t="s">
        <v>219</v>
      </c>
    </row>
    <row r="43" spans="1:5" x14ac:dyDescent="0.25">
      <c r="A43" s="861" t="s">
        <v>220</v>
      </c>
      <c r="B43" s="861"/>
      <c r="C43" s="861"/>
      <c r="D43" s="861"/>
      <c r="E43" s="861"/>
    </row>
    <row r="44" spans="1:5" x14ac:dyDescent="0.25">
      <c r="A44" s="6" t="s">
        <v>96</v>
      </c>
      <c r="B44" s="6" t="s">
        <v>97</v>
      </c>
      <c r="C44" s="6" t="s">
        <v>98</v>
      </c>
      <c r="D44" s="6" t="s">
        <v>99</v>
      </c>
      <c r="E44" s="6" t="s">
        <v>100</v>
      </c>
    </row>
    <row r="45" spans="1:5" x14ac:dyDescent="0.25">
      <c r="A45" s="3" t="s">
        <v>113</v>
      </c>
      <c r="B45" s="8">
        <v>28015</v>
      </c>
      <c r="C45" s="3" t="s">
        <v>221</v>
      </c>
      <c r="D45" s="3" t="s">
        <v>222</v>
      </c>
      <c r="E45" s="3" t="s">
        <v>170</v>
      </c>
    </row>
    <row r="46" spans="1:5" x14ac:dyDescent="0.25">
      <c r="A46" s="3" t="s">
        <v>119</v>
      </c>
      <c r="B46" s="8">
        <v>28022</v>
      </c>
      <c r="C46" s="3" t="s">
        <v>222</v>
      </c>
      <c r="D46" s="3" t="s">
        <v>223</v>
      </c>
      <c r="E46" s="3" t="s">
        <v>207</v>
      </c>
    </row>
    <row r="47" spans="1:5" x14ac:dyDescent="0.25">
      <c r="A47" s="3" t="s">
        <v>124</v>
      </c>
      <c r="B47" s="8">
        <v>28036</v>
      </c>
      <c r="C47" s="3" t="s">
        <v>224</v>
      </c>
      <c r="D47" s="3" t="s">
        <v>222</v>
      </c>
      <c r="E47" s="3" t="s">
        <v>225</v>
      </c>
    </row>
    <row r="48" spans="1:5" x14ac:dyDescent="0.25">
      <c r="A48" s="3" t="s">
        <v>128</v>
      </c>
      <c r="B48" s="8">
        <v>28043</v>
      </c>
      <c r="C48" s="3" t="s">
        <v>222</v>
      </c>
      <c r="D48" s="3" t="s">
        <v>226</v>
      </c>
      <c r="E48" s="3" t="s">
        <v>130</v>
      </c>
    </row>
    <row r="49" spans="1:5" x14ac:dyDescent="0.25">
      <c r="A49" s="3" t="s">
        <v>132</v>
      </c>
      <c r="B49" s="8">
        <v>28057</v>
      </c>
      <c r="C49" s="3" t="s">
        <v>227</v>
      </c>
      <c r="D49" s="3" t="s">
        <v>222</v>
      </c>
      <c r="E49" s="3" t="s">
        <v>228</v>
      </c>
    </row>
    <row r="50" spans="1:5" x14ac:dyDescent="0.25">
      <c r="A50" s="3" t="s">
        <v>137</v>
      </c>
      <c r="B50" s="8">
        <v>28064</v>
      </c>
      <c r="C50" s="3" t="s">
        <v>198</v>
      </c>
      <c r="D50" s="3" t="s">
        <v>222</v>
      </c>
      <c r="E50" s="3"/>
    </row>
    <row r="51" spans="1:5" x14ac:dyDescent="0.25">
      <c r="A51" s="3" t="s">
        <v>141</v>
      </c>
      <c r="B51" s="8">
        <v>28078</v>
      </c>
      <c r="C51" s="3" t="s">
        <v>222</v>
      </c>
      <c r="D51" s="3" t="s">
        <v>229</v>
      </c>
      <c r="E51" s="3" t="s">
        <v>173</v>
      </c>
    </row>
    <row r="52" spans="1:5" x14ac:dyDescent="0.25">
      <c r="A52" s="3" t="s">
        <v>145</v>
      </c>
      <c r="B52" s="8">
        <v>28085</v>
      </c>
      <c r="C52" s="3" t="s">
        <v>230</v>
      </c>
      <c r="D52" s="3" t="s">
        <v>231</v>
      </c>
      <c r="E52" s="3" t="s">
        <v>232</v>
      </c>
    </row>
    <row r="53" spans="1:5" x14ac:dyDescent="0.25">
      <c r="A53" s="3" t="s">
        <v>149</v>
      </c>
      <c r="B53" s="8">
        <v>28099</v>
      </c>
      <c r="C53" s="3" t="s">
        <v>222</v>
      </c>
      <c r="D53" s="3" t="s">
        <v>196</v>
      </c>
      <c r="E53" s="3" t="s">
        <v>207</v>
      </c>
    </row>
    <row r="54" spans="1:5" x14ac:dyDescent="0.25">
      <c r="A54" s="3" t="s">
        <v>153</v>
      </c>
      <c r="B54" s="8">
        <v>28106</v>
      </c>
      <c r="C54" s="3" t="s">
        <v>233</v>
      </c>
      <c r="D54" s="3" t="s">
        <v>222</v>
      </c>
      <c r="E54" s="3" t="s">
        <v>234</v>
      </c>
    </row>
    <row r="55" spans="1:5" x14ac:dyDescent="0.25">
      <c r="A55" s="3" t="s">
        <v>157</v>
      </c>
      <c r="B55" s="8">
        <v>28134</v>
      </c>
      <c r="C55" s="3" t="s">
        <v>222</v>
      </c>
      <c r="D55" s="3" t="s">
        <v>235</v>
      </c>
      <c r="E55" s="3" t="s">
        <v>139</v>
      </c>
    </row>
    <row r="56" spans="1:5" x14ac:dyDescent="0.25">
      <c r="A56" s="3" t="s">
        <v>161</v>
      </c>
      <c r="B56" s="8">
        <v>28148</v>
      </c>
      <c r="C56" s="3" t="s">
        <v>222</v>
      </c>
      <c r="D56" s="3" t="s">
        <v>221</v>
      </c>
      <c r="E56" s="3" t="s">
        <v>236</v>
      </c>
    </row>
    <row r="57" spans="1:5" x14ac:dyDescent="0.25">
      <c r="A57" s="3" t="s">
        <v>164</v>
      </c>
      <c r="B57" s="8">
        <v>28155</v>
      </c>
      <c r="C57" s="3" t="s">
        <v>223</v>
      </c>
      <c r="D57" s="3" t="s">
        <v>222</v>
      </c>
      <c r="E57" s="3" t="s">
        <v>237</v>
      </c>
    </row>
    <row r="58" spans="1:5" x14ac:dyDescent="0.25">
      <c r="A58" s="3" t="s">
        <v>166</v>
      </c>
      <c r="B58" s="8">
        <v>28162</v>
      </c>
      <c r="C58" s="3" t="s">
        <v>222</v>
      </c>
      <c r="D58" s="3" t="s">
        <v>224</v>
      </c>
      <c r="E58" s="3" t="s">
        <v>238</v>
      </c>
    </row>
    <row r="59" spans="1:5" x14ac:dyDescent="0.25">
      <c r="A59" s="3" t="s">
        <v>169</v>
      </c>
      <c r="B59" s="8">
        <v>28176</v>
      </c>
      <c r="C59" s="3" t="s">
        <v>226</v>
      </c>
      <c r="D59" s="3" t="s">
        <v>222</v>
      </c>
      <c r="E59" s="3" t="s">
        <v>228</v>
      </c>
    </row>
    <row r="60" spans="1:5" x14ac:dyDescent="0.25">
      <c r="A60" s="3" t="s">
        <v>172</v>
      </c>
      <c r="B60" s="8">
        <v>28183</v>
      </c>
      <c r="C60" s="3" t="s">
        <v>222</v>
      </c>
      <c r="D60" s="3" t="s">
        <v>227</v>
      </c>
      <c r="E60" s="3" t="s">
        <v>167</v>
      </c>
    </row>
    <row r="61" spans="1:5" x14ac:dyDescent="0.25">
      <c r="A61" s="3" t="s">
        <v>175</v>
      </c>
      <c r="B61" s="8">
        <v>28190</v>
      </c>
      <c r="C61" s="3" t="s">
        <v>222</v>
      </c>
      <c r="D61" s="3" t="s">
        <v>198</v>
      </c>
      <c r="E61" s="3"/>
    </row>
    <row r="62" spans="1:5" x14ac:dyDescent="0.25">
      <c r="A62" s="3" t="s">
        <v>178</v>
      </c>
      <c r="B62" s="8">
        <v>28204</v>
      </c>
      <c r="C62" s="3" t="s">
        <v>229</v>
      </c>
      <c r="D62" s="3" t="s">
        <v>222</v>
      </c>
      <c r="E62" s="3" t="s">
        <v>190</v>
      </c>
    </row>
    <row r="63" spans="1:5" x14ac:dyDescent="0.25">
      <c r="A63" s="3" t="s">
        <v>181</v>
      </c>
      <c r="B63" s="8">
        <v>28218</v>
      </c>
      <c r="C63" s="3" t="s">
        <v>231</v>
      </c>
      <c r="D63" s="3" t="s">
        <v>230</v>
      </c>
      <c r="E63" s="3" t="s">
        <v>167</v>
      </c>
    </row>
    <row r="64" spans="1:5" x14ac:dyDescent="0.25">
      <c r="A64" s="3" t="s">
        <v>184</v>
      </c>
      <c r="B64" s="8">
        <v>28232</v>
      </c>
      <c r="C64" s="3" t="s">
        <v>196</v>
      </c>
      <c r="D64" s="3" t="s">
        <v>222</v>
      </c>
      <c r="E64" s="3" t="s">
        <v>121</v>
      </c>
    </row>
    <row r="65" spans="1:5" x14ac:dyDescent="0.25">
      <c r="A65" s="3" t="s">
        <v>187</v>
      </c>
      <c r="B65" s="8">
        <v>28239</v>
      </c>
      <c r="C65" s="3" t="s">
        <v>222</v>
      </c>
      <c r="D65" s="3" t="s">
        <v>233</v>
      </c>
      <c r="E65" s="3" t="s">
        <v>167</v>
      </c>
    </row>
    <row r="66" spans="1:5" x14ac:dyDescent="0.25">
      <c r="A66" s="3" t="s">
        <v>189</v>
      </c>
      <c r="B66" s="8">
        <v>28253</v>
      </c>
      <c r="C66" s="3" t="s">
        <v>235</v>
      </c>
      <c r="D66" s="3" t="s">
        <v>222</v>
      </c>
      <c r="E66" s="3" t="s">
        <v>216</v>
      </c>
    </row>
  </sheetData>
  <sheetProtection selectLockedCells="1" selectUnlockedCells="1"/>
  <mergeCells count="6">
    <mergeCell ref="A1:E1"/>
    <mergeCell ref="G1:P1"/>
    <mergeCell ref="A26:E26"/>
    <mergeCell ref="A34:E34"/>
    <mergeCell ref="A39:E39"/>
    <mergeCell ref="A43:E43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="110" zoomScaleNormal="110" workbookViewId="0">
      <selection sqref="A1:E1"/>
    </sheetView>
  </sheetViews>
  <sheetFormatPr baseColWidth="10" defaultColWidth="10.7109375" defaultRowHeight="15" x14ac:dyDescent="0.25"/>
  <cols>
    <col min="1" max="1" width="8.140625" style="1" customWidth="1"/>
    <col min="2" max="5" width="21.42578125" style="1" customWidth="1"/>
    <col min="6" max="6" width="2.42578125" customWidth="1"/>
    <col min="7" max="7" width="6" customWidth="1"/>
    <col min="8" max="8" width="15.140625" customWidth="1"/>
    <col min="9" max="16" width="4.140625" customWidth="1"/>
  </cols>
  <sheetData>
    <row r="1" spans="1:16" x14ac:dyDescent="0.25">
      <c r="A1" s="862" t="s">
        <v>582</v>
      </c>
      <c r="B1" s="862"/>
      <c r="C1" s="862"/>
      <c r="D1" s="862"/>
      <c r="E1" s="862"/>
      <c r="G1" s="862" t="s">
        <v>95</v>
      </c>
      <c r="H1" s="862"/>
      <c r="I1" s="862"/>
      <c r="J1" s="862"/>
      <c r="K1" s="862"/>
      <c r="L1" s="862"/>
      <c r="M1" s="862"/>
      <c r="N1" s="862"/>
      <c r="O1" s="862"/>
      <c r="P1" s="862"/>
    </row>
    <row r="2" spans="1:16" x14ac:dyDescent="0.25">
      <c r="A2" s="7" t="s">
        <v>96</v>
      </c>
      <c r="B2" s="7" t="s">
        <v>97</v>
      </c>
      <c r="C2" s="7" t="s">
        <v>98</v>
      </c>
      <c r="D2" s="7" t="s">
        <v>99</v>
      </c>
      <c r="E2" s="7" t="s">
        <v>100</v>
      </c>
      <c r="G2" s="7" t="s">
        <v>101</v>
      </c>
      <c r="H2" s="7" t="s">
        <v>102</v>
      </c>
      <c r="I2" s="7" t="s">
        <v>103</v>
      </c>
      <c r="J2" s="7" t="s">
        <v>104</v>
      </c>
      <c r="K2" s="7" t="s">
        <v>105</v>
      </c>
      <c r="L2" s="7" t="s">
        <v>106</v>
      </c>
      <c r="M2" s="7" t="s">
        <v>107</v>
      </c>
      <c r="N2" s="7" t="s">
        <v>108</v>
      </c>
      <c r="O2" s="7" t="s">
        <v>109</v>
      </c>
      <c r="P2" s="7" t="s">
        <v>110</v>
      </c>
    </row>
    <row r="3" spans="1:16" x14ac:dyDescent="0.25">
      <c r="A3" s="5" t="s">
        <v>113</v>
      </c>
      <c r="B3" s="5"/>
      <c r="C3" s="5"/>
      <c r="D3" s="5"/>
      <c r="E3" s="5"/>
      <c r="G3" s="5">
        <v>1</v>
      </c>
      <c r="H3" s="5"/>
      <c r="I3" s="5"/>
      <c r="J3" s="5"/>
      <c r="K3" s="5"/>
      <c r="L3" s="34"/>
      <c r="M3" s="34"/>
      <c r="N3" s="34"/>
      <c r="O3" s="34"/>
      <c r="P3" s="34"/>
    </row>
    <row r="4" spans="1:16" x14ac:dyDescent="0.25">
      <c r="A4" s="5" t="s">
        <v>119</v>
      </c>
      <c r="B4" s="5"/>
      <c r="C4" s="5"/>
      <c r="D4" s="5"/>
      <c r="E4" s="5"/>
      <c r="G4" s="5">
        <v>2</v>
      </c>
      <c r="H4" s="5"/>
      <c r="I4" s="5"/>
      <c r="J4" s="5"/>
      <c r="K4" s="5"/>
      <c r="L4" s="34"/>
      <c r="M4" s="34"/>
      <c r="N4" s="34"/>
      <c r="O4" s="34"/>
      <c r="P4" s="34"/>
    </row>
    <row r="5" spans="1:16" x14ac:dyDescent="0.25">
      <c r="A5" s="5" t="s">
        <v>124</v>
      </c>
      <c r="B5" s="5"/>
      <c r="C5" s="5"/>
      <c r="D5" s="5"/>
      <c r="E5" s="5"/>
      <c r="G5" s="5">
        <v>3</v>
      </c>
      <c r="H5" s="5"/>
      <c r="I5" s="5"/>
      <c r="J5" s="5"/>
      <c r="K5" s="5"/>
      <c r="L5" s="34"/>
      <c r="M5" s="34"/>
      <c r="N5" s="34"/>
      <c r="O5" s="34"/>
      <c r="P5" s="34"/>
    </row>
    <row r="6" spans="1:16" x14ac:dyDescent="0.25">
      <c r="A6" s="5" t="s">
        <v>128</v>
      </c>
      <c r="B6" s="5"/>
      <c r="C6" s="5"/>
      <c r="D6" s="5"/>
      <c r="E6" s="5"/>
      <c r="G6" s="5">
        <v>4</v>
      </c>
      <c r="H6" s="5"/>
      <c r="I6" s="5"/>
      <c r="J6" s="5"/>
      <c r="K6" s="5"/>
      <c r="L6" s="34"/>
      <c r="M6" s="34"/>
      <c r="N6" s="34"/>
      <c r="O6" s="34"/>
      <c r="P6" s="34"/>
    </row>
    <row r="7" spans="1:16" x14ac:dyDescent="0.25">
      <c r="A7" s="5" t="s">
        <v>132</v>
      </c>
      <c r="B7" s="5"/>
      <c r="C7" s="5"/>
      <c r="D7" s="5"/>
      <c r="E7" s="5"/>
      <c r="G7" s="5">
        <v>5</v>
      </c>
      <c r="H7" s="5"/>
      <c r="I7" s="5"/>
      <c r="J7" s="5"/>
      <c r="K7" s="5"/>
      <c r="L7" s="34"/>
      <c r="M7" s="34"/>
      <c r="N7" s="34"/>
      <c r="O7" s="34"/>
      <c r="P7" s="34"/>
    </row>
    <row r="8" spans="1:16" x14ac:dyDescent="0.25">
      <c r="A8" s="5" t="s">
        <v>137</v>
      </c>
      <c r="B8" s="5"/>
      <c r="C8" s="5"/>
      <c r="D8" s="5"/>
      <c r="E8" s="5"/>
      <c r="G8" s="5">
        <v>6</v>
      </c>
      <c r="H8" s="5"/>
      <c r="I8" s="5"/>
      <c r="J8" s="5"/>
      <c r="K8" s="5"/>
      <c r="L8" s="34"/>
      <c r="M8" s="34"/>
      <c r="N8" s="34"/>
      <c r="O8" s="34"/>
      <c r="P8" s="34"/>
    </row>
    <row r="9" spans="1:16" x14ac:dyDescent="0.25">
      <c r="A9" s="5" t="s">
        <v>141</v>
      </c>
      <c r="B9" s="5"/>
      <c r="C9" s="5"/>
      <c r="D9" s="5"/>
      <c r="E9" s="5"/>
      <c r="G9" s="5">
        <v>7</v>
      </c>
      <c r="H9" s="5"/>
      <c r="I9" s="5"/>
      <c r="J9" s="5"/>
      <c r="K9" s="5"/>
      <c r="L9" s="34"/>
      <c r="M9" s="34"/>
      <c r="N9" s="34"/>
      <c r="O9" s="34"/>
      <c r="P9" s="34"/>
    </row>
    <row r="10" spans="1:16" x14ac:dyDescent="0.25">
      <c r="A10" s="5" t="s">
        <v>145</v>
      </c>
      <c r="B10" s="5"/>
      <c r="C10" s="5"/>
      <c r="D10" s="5"/>
      <c r="E10" s="5"/>
      <c r="G10" s="5">
        <v>8</v>
      </c>
      <c r="H10" s="5"/>
      <c r="I10" s="5"/>
      <c r="J10" s="5"/>
      <c r="K10" s="5"/>
      <c r="L10" s="34"/>
      <c r="M10" s="34"/>
      <c r="N10" s="34"/>
      <c r="O10" s="34"/>
      <c r="P10" s="34"/>
    </row>
    <row r="11" spans="1:16" x14ac:dyDescent="0.25">
      <c r="A11" s="5" t="s">
        <v>149</v>
      </c>
      <c r="B11" s="5"/>
      <c r="C11" s="5"/>
      <c r="D11" s="5"/>
      <c r="E11" s="5"/>
      <c r="G11" s="5">
        <v>9</v>
      </c>
      <c r="H11" s="5"/>
      <c r="I11" s="5"/>
      <c r="J11" s="5"/>
      <c r="K11" s="5"/>
      <c r="L11" s="34"/>
      <c r="M11" s="34"/>
      <c r="N11" s="34"/>
      <c r="O11" s="34"/>
      <c r="P11" s="34"/>
    </row>
    <row r="12" spans="1:16" x14ac:dyDescent="0.25">
      <c r="A12" s="5" t="s">
        <v>153</v>
      </c>
      <c r="B12" s="5"/>
      <c r="C12" s="5"/>
      <c r="D12" s="5"/>
      <c r="E12" s="5"/>
      <c r="G12" s="5">
        <v>10</v>
      </c>
      <c r="H12" s="5"/>
      <c r="I12" s="5"/>
      <c r="J12" s="5"/>
      <c r="K12" s="5"/>
      <c r="L12" s="34"/>
      <c r="M12" s="34"/>
      <c r="N12" s="34"/>
      <c r="O12" s="34"/>
      <c r="P12" s="34"/>
    </row>
    <row r="13" spans="1:16" x14ac:dyDescent="0.25">
      <c r="A13" s="5" t="s">
        <v>157</v>
      </c>
      <c r="B13" s="5"/>
      <c r="C13" s="5"/>
      <c r="D13" s="5"/>
      <c r="E13" s="5"/>
      <c r="G13" s="5">
        <v>11</v>
      </c>
      <c r="H13" s="5"/>
      <c r="I13" s="5"/>
      <c r="J13" s="5"/>
      <c r="K13" s="5"/>
      <c r="L13" s="34"/>
      <c r="M13" s="34"/>
      <c r="N13" s="34"/>
      <c r="O13" s="34"/>
      <c r="P13" s="34"/>
    </row>
    <row r="14" spans="1:16" x14ac:dyDescent="0.25">
      <c r="A14" s="5" t="s">
        <v>161</v>
      </c>
      <c r="B14" s="5"/>
      <c r="C14" s="5"/>
      <c r="D14" s="5"/>
      <c r="E14" s="5"/>
      <c r="G14" s="5">
        <v>12</v>
      </c>
      <c r="H14" s="5"/>
      <c r="I14" s="5"/>
      <c r="J14" s="5"/>
      <c r="K14" s="5"/>
      <c r="L14" s="34"/>
      <c r="M14" s="34"/>
      <c r="N14" s="34"/>
      <c r="O14" s="34"/>
      <c r="P14" s="34"/>
    </row>
    <row r="15" spans="1:16" x14ac:dyDescent="0.25">
      <c r="A15" s="5" t="s">
        <v>164</v>
      </c>
      <c r="B15" s="5"/>
      <c r="C15" s="5"/>
      <c r="D15" s="5"/>
      <c r="E15" s="5"/>
    </row>
    <row r="16" spans="1:16" x14ac:dyDescent="0.25">
      <c r="A16" s="5" t="s">
        <v>166</v>
      </c>
      <c r="B16" s="5"/>
      <c r="C16" s="5"/>
      <c r="D16" s="5"/>
      <c r="E16" s="5"/>
    </row>
    <row r="17" spans="1:5" x14ac:dyDescent="0.25">
      <c r="A17" s="5" t="s">
        <v>169</v>
      </c>
      <c r="B17" s="5"/>
      <c r="C17" s="5"/>
      <c r="D17" s="5"/>
      <c r="E17" s="5"/>
    </row>
    <row r="18" spans="1:5" x14ac:dyDescent="0.25">
      <c r="A18" s="5" t="s">
        <v>172</v>
      </c>
      <c r="B18" s="5"/>
      <c r="C18" s="5"/>
      <c r="D18" s="5"/>
      <c r="E18" s="5"/>
    </row>
    <row r="19" spans="1:5" x14ac:dyDescent="0.25">
      <c r="A19" s="5" t="s">
        <v>175</v>
      </c>
      <c r="B19" s="5"/>
      <c r="C19" s="5"/>
      <c r="D19" s="5"/>
      <c r="E19" s="5"/>
    </row>
    <row r="20" spans="1:5" x14ac:dyDescent="0.25">
      <c r="A20" s="5" t="s">
        <v>178</v>
      </c>
      <c r="B20" s="5"/>
      <c r="C20" s="5"/>
      <c r="D20" s="5"/>
      <c r="E20" s="5"/>
    </row>
    <row r="21" spans="1:5" x14ac:dyDescent="0.25">
      <c r="A21" s="5" t="s">
        <v>181</v>
      </c>
      <c r="B21" s="5"/>
      <c r="C21" s="5"/>
      <c r="D21" s="5"/>
      <c r="E21" s="5"/>
    </row>
    <row r="22" spans="1:5" x14ac:dyDescent="0.25">
      <c r="A22" s="5" t="s">
        <v>184</v>
      </c>
      <c r="B22" s="5"/>
      <c r="C22" s="5"/>
      <c r="D22" s="5"/>
      <c r="E22" s="5"/>
    </row>
    <row r="23" spans="1:5" x14ac:dyDescent="0.25">
      <c r="A23" s="5" t="s">
        <v>187</v>
      </c>
      <c r="B23" s="5"/>
      <c r="C23" s="5"/>
      <c r="D23" s="5"/>
      <c r="E23" s="5"/>
    </row>
    <row r="24" spans="1:5" x14ac:dyDescent="0.25">
      <c r="A24" s="5" t="s">
        <v>189</v>
      </c>
      <c r="B24" s="5"/>
      <c r="C24" s="5"/>
      <c r="D24" s="5"/>
      <c r="E24" s="5"/>
    </row>
    <row r="25" spans="1:5" x14ac:dyDescent="0.25">
      <c r="A25" s="11"/>
      <c r="B25" s="11"/>
      <c r="C25" s="11"/>
      <c r="D25" s="11"/>
      <c r="E25" s="11"/>
    </row>
    <row r="27" spans="1:5" x14ac:dyDescent="0.25">
      <c r="A27" s="862" t="s">
        <v>520</v>
      </c>
      <c r="B27" s="862"/>
      <c r="C27" s="862"/>
      <c r="D27" s="862"/>
      <c r="E27" s="862"/>
    </row>
    <row r="28" spans="1:5" x14ac:dyDescent="0.25">
      <c r="A28" s="7" t="s">
        <v>194</v>
      </c>
      <c r="B28" s="7" t="s">
        <v>97</v>
      </c>
      <c r="C28" s="7" t="s">
        <v>98</v>
      </c>
      <c r="D28" s="7" t="s">
        <v>99</v>
      </c>
      <c r="E28" s="7" t="s">
        <v>100</v>
      </c>
    </row>
    <row r="29" spans="1:5" x14ac:dyDescent="0.25">
      <c r="A29" s="5" t="s">
        <v>113</v>
      </c>
      <c r="B29" s="5"/>
      <c r="C29" s="5"/>
      <c r="D29" s="5"/>
      <c r="E29" s="5"/>
    </row>
    <row r="30" spans="1:5" x14ac:dyDescent="0.25">
      <c r="A30" s="5" t="s">
        <v>119</v>
      </c>
      <c r="B30" s="5"/>
      <c r="C30" s="5"/>
      <c r="D30" s="5"/>
      <c r="E30" s="5"/>
    </row>
    <row r="31" spans="1:5" x14ac:dyDescent="0.25">
      <c r="A31" s="5" t="s">
        <v>124</v>
      </c>
      <c r="B31" s="5"/>
      <c r="C31" s="5"/>
      <c r="D31" s="5"/>
      <c r="E31" s="5"/>
    </row>
    <row r="32" spans="1:5" x14ac:dyDescent="0.25">
      <c r="A32" s="5" t="s">
        <v>128</v>
      </c>
      <c r="B32" s="5"/>
      <c r="C32" s="5"/>
      <c r="D32" s="5"/>
      <c r="E32" s="5"/>
    </row>
    <row r="33" spans="1:5" x14ac:dyDescent="0.25">
      <c r="A33" s="5" t="s">
        <v>132</v>
      </c>
      <c r="B33" s="5"/>
      <c r="C33" s="5"/>
      <c r="D33" s="5"/>
      <c r="E33" s="5"/>
    </row>
  </sheetData>
  <sheetProtection selectLockedCells="1" selectUnlockedCells="1"/>
  <mergeCells count="3">
    <mergeCell ref="A1:E1"/>
    <mergeCell ref="G1:P1"/>
    <mergeCell ref="A27:E27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="110" zoomScaleNormal="110" workbookViewId="0">
      <selection sqref="A1:E1"/>
    </sheetView>
  </sheetViews>
  <sheetFormatPr baseColWidth="10" defaultColWidth="10.7109375" defaultRowHeight="15" x14ac:dyDescent="0.25"/>
  <cols>
    <col min="1" max="1" width="8.140625" style="1" customWidth="1"/>
    <col min="2" max="5" width="21.42578125" style="1" customWidth="1"/>
    <col min="6" max="6" width="2.42578125" customWidth="1"/>
    <col min="7" max="7" width="6" customWidth="1"/>
    <col min="8" max="8" width="15.140625" customWidth="1"/>
    <col min="9" max="16" width="4.140625" customWidth="1"/>
  </cols>
  <sheetData>
    <row r="1" spans="1:16" x14ac:dyDescent="0.25">
      <c r="A1" s="862" t="s">
        <v>583</v>
      </c>
      <c r="B1" s="862"/>
      <c r="C1" s="862"/>
      <c r="D1" s="862"/>
      <c r="E1" s="862"/>
      <c r="G1" s="862" t="s">
        <v>95</v>
      </c>
      <c r="H1" s="862"/>
      <c r="I1" s="862"/>
      <c r="J1" s="862"/>
      <c r="K1" s="862"/>
      <c r="L1" s="862"/>
      <c r="M1" s="862"/>
      <c r="N1" s="862"/>
      <c r="O1" s="862"/>
      <c r="P1" s="862"/>
    </row>
    <row r="2" spans="1:16" x14ac:dyDescent="0.25">
      <c r="A2" s="7" t="s">
        <v>96</v>
      </c>
      <c r="B2" s="7" t="s">
        <v>97</v>
      </c>
      <c r="C2" s="7" t="s">
        <v>98</v>
      </c>
      <c r="D2" s="7" t="s">
        <v>99</v>
      </c>
      <c r="E2" s="7" t="s">
        <v>100</v>
      </c>
      <c r="G2" s="7" t="s">
        <v>101</v>
      </c>
      <c r="H2" s="7" t="s">
        <v>102</v>
      </c>
      <c r="I2" s="7" t="s">
        <v>103</v>
      </c>
      <c r="J2" s="7" t="s">
        <v>104</v>
      </c>
      <c r="K2" s="7" t="s">
        <v>105</v>
      </c>
      <c r="L2" s="7" t="s">
        <v>106</v>
      </c>
      <c r="M2" s="7" t="s">
        <v>107</v>
      </c>
      <c r="N2" s="7" t="s">
        <v>108</v>
      </c>
      <c r="O2" s="7" t="s">
        <v>109</v>
      </c>
      <c r="P2" s="7" t="s">
        <v>110</v>
      </c>
    </row>
    <row r="3" spans="1:16" x14ac:dyDescent="0.25">
      <c r="A3" s="5" t="s">
        <v>113</v>
      </c>
      <c r="B3" s="5"/>
      <c r="C3" s="5"/>
      <c r="D3" s="5"/>
      <c r="E3" s="5"/>
      <c r="G3" s="5">
        <v>1</v>
      </c>
      <c r="H3" s="5"/>
      <c r="I3" s="5"/>
      <c r="J3" s="5"/>
      <c r="K3" s="5"/>
      <c r="L3" s="34"/>
      <c r="M3" s="34"/>
      <c r="N3" s="34"/>
      <c r="O3" s="34"/>
      <c r="P3" s="34"/>
    </row>
    <row r="4" spans="1:16" x14ac:dyDescent="0.25">
      <c r="A4" s="5" t="s">
        <v>119</v>
      </c>
      <c r="B4" s="5"/>
      <c r="C4" s="5"/>
      <c r="D4" s="5"/>
      <c r="E4" s="5"/>
      <c r="G4" s="5">
        <v>2</v>
      </c>
      <c r="H4" s="5"/>
      <c r="I4" s="5"/>
      <c r="J4" s="5"/>
      <c r="K4" s="5"/>
      <c r="L4" s="34"/>
      <c r="M4" s="34"/>
      <c r="N4" s="34"/>
      <c r="O4" s="34"/>
      <c r="P4" s="34"/>
    </row>
    <row r="5" spans="1:16" x14ac:dyDescent="0.25">
      <c r="A5" s="5" t="s">
        <v>124</v>
      </c>
      <c r="B5" s="5"/>
      <c r="C5" s="5"/>
      <c r="D5" s="5"/>
      <c r="E5" s="5"/>
      <c r="G5" s="5">
        <v>3</v>
      </c>
      <c r="H5" s="5"/>
      <c r="I5" s="5"/>
      <c r="J5" s="5"/>
      <c r="K5" s="5"/>
      <c r="L5" s="34"/>
      <c r="M5" s="34"/>
      <c r="N5" s="34"/>
      <c r="O5" s="34"/>
      <c r="P5" s="34"/>
    </row>
    <row r="6" spans="1:16" x14ac:dyDescent="0.25">
      <c r="A6" s="5" t="s">
        <v>128</v>
      </c>
      <c r="B6" s="5"/>
      <c r="C6" s="5"/>
      <c r="D6" s="5"/>
      <c r="E6" s="5"/>
      <c r="G6" s="5">
        <v>4</v>
      </c>
      <c r="H6" s="5"/>
      <c r="I6" s="5"/>
      <c r="J6" s="5"/>
      <c r="K6" s="5"/>
      <c r="L6" s="34"/>
      <c r="M6" s="34"/>
      <c r="N6" s="34"/>
      <c r="O6" s="34"/>
      <c r="P6" s="34"/>
    </row>
    <row r="7" spans="1:16" x14ac:dyDescent="0.25">
      <c r="A7" s="5" t="s">
        <v>132</v>
      </c>
      <c r="B7" s="5"/>
      <c r="C7" s="5"/>
      <c r="D7" s="5"/>
      <c r="E7" s="5"/>
      <c r="G7" s="5">
        <v>5</v>
      </c>
      <c r="H7" s="5"/>
      <c r="I7" s="5"/>
      <c r="J7" s="5"/>
      <c r="K7" s="5"/>
      <c r="L7" s="34"/>
      <c r="M7" s="34"/>
      <c r="N7" s="34"/>
      <c r="O7" s="34"/>
      <c r="P7" s="34"/>
    </row>
    <row r="8" spans="1:16" x14ac:dyDescent="0.25">
      <c r="A8" s="5" t="s">
        <v>137</v>
      </c>
      <c r="B8" s="5"/>
      <c r="C8" s="5"/>
      <c r="D8" s="5"/>
      <c r="E8" s="5"/>
      <c r="G8" s="5">
        <v>6</v>
      </c>
      <c r="H8" s="5"/>
      <c r="I8" s="5"/>
      <c r="J8" s="5"/>
      <c r="K8" s="5"/>
      <c r="L8" s="34"/>
      <c r="M8" s="34"/>
      <c r="N8" s="34"/>
      <c r="O8" s="34"/>
      <c r="P8" s="34"/>
    </row>
    <row r="9" spans="1:16" x14ac:dyDescent="0.25">
      <c r="A9" s="5" t="s">
        <v>141</v>
      </c>
      <c r="B9" s="5"/>
      <c r="C9" s="5"/>
      <c r="D9" s="5"/>
      <c r="E9" s="5"/>
      <c r="G9" s="5">
        <v>7</v>
      </c>
      <c r="H9" s="5"/>
      <c r="I9" s="5"/>
      <c r="J9" s="5"/>
      <c r="K9" s="5"/>
      <c r="L9" s="34"/>
      <c r="M9" s="34"/>
      <c r="N9" s="34"/>
      <c r="O9" s="34"/>
      <c r="P9" s="34"/>
    </row>
    <row r="10" spans="1:16" x14ac:dyDescent="0.25">
      <c r="A10" s="5" t="s">
        <v>145</v>
      </c>
      <c r="B10" s="5"/>
      <c r="C10" s="5"/>
      <c r="D10" s="5"/>
      <c r="E10" s="5"/>
      <c r="G10" s="5">
        <v>8</v>
      </c>
      <c r="H10" s="5"/>
      <c r="I10" s="5"/>
      <c r="J10" s="5"/>
      <c r="K10" s="5"/>
      <c r="L10" s="34"/>
      <c r="M10" s="34"/>
      <c r="N10" s="34"/>
      <c r="O10" s="34"/>
      <c r="P10" s="34"/>
    </row>
    <row r="11" spans="1:16" x14ac:dyDescent="0.25">
      <c r="A11" s="5" t="s">
        <v>149</v>
      </c>
      <c r="B11" s="5"/>
      <c r="C11" s="5"/>
      <c r="D11" s="5"/>
      <c r="E11" s="5"/>
      <c r="G11" s="5">
        <v>9</v>
      </c>
      <c r="H11" s="5"/>
      <c r="I11" s="5"/>
      <c r="J11" s="5"/>
      <c r="K11" s="5"/>
      <c r="L11" s="34"/>
      <c r="M11" s="34"/>
      <c r="N11" s="34"/>
      <c r="O11" s="34"/>
      <c r="P11" s="34"/>
    </row>
    <row r="12" spans="1:16" x14ac:dyDescent="0.25">
      <c r="A12" s="5" t="s">
        <v>153</v>
      </c>
      <c r="B12" s="5"/>
      <c r="C12" s="5"/>
      <c r="D12" s="5"/>
      <c r="E12" s="5"/>
      <c r="G12" s="5">
        <v>10</v>
      </c>
      <c r="H12" s="5"/>
      <c r="I12" s="5"/>
      <c r="J12" s="5"/>
      <c r="K12" s="5"/>
      <c r="L12" s="34"/>
      <c r="M12" s="34"/>
      <c r="N12" s="34"/>
      <c r="O12" s="34"/>
      <c r="P12" s="34"/>
    </row>
    <row r="13" spans="1:16" x14ac:dyDescent="0.25">
      <c r="A13" s="5" t="s">
        <v>157</v>
      </c>
      <c r="B13" s="5"/>
      <c r="C13" s="5"/>
      <c r="D13" s="5"/>
      <c r="E13" s="5"/>
      <c r="G13" s="5">
        <v>11</v>
      </c>
      <c r="H13" s="5"/>
      <c r="I13" s="5"/>
      <c r="J13" s="5"/>
      <c r="K13" s="5"/>
      <c r="L13" s="34"/>
      <c r="M13" s="34"/>
      <c r="N13" s="34"/>
      <c r="O13" s="34"/>
      <c r="P13" s="34"/>
    </row>
    <row r="14" spans="1:16" x14ac:dyDescent="0.25">
      <c r="A14" s="5" t="s">
        <v>161</v>
      </c>
      <c r="B14" s="5"/>
      <c r="C14" s="5"/>
      <c r="D14" s="5"/>
      <c r="E14" s="5"/>
      <c r="G14" s="5">
        <v>12</v>
      </c>
      <c r="H14" s="5"/>
      <c r="I14" s="5"/>
      <c r="J14" s="5"/>
      <c r="K14" s="5"/>
      <c r="L14" s="34"/>
      <c r="M14" s="34"/>
      <c r="N14" s="34"/>
      <c r="O14" s="34"/>
      <c r="P14" s="34"/>
    </row>
    <row r="15" spans="1:16" x14ac:dyDescent="0.25">
      <c r="A15" s="5" t="s">
        <v>164</v>
      </c>
      <c r="B15" s="5"/>
      <c r="C15" s="5"/>
      <c r="D15" s="5"/>
      <c r="E15" s="5"/>
    </row>
    <row r="16" spans="1:16" x14ac:dyDescent="0.25">
      <c r="A16" s="5" t="s">
        <v>166</v>
      </c>
      <c r="B16" s="5"/>
      <c r="C16" s="5"/>
      <c r="D16" s="5"/>
      <c r="E16" s="5"/>
    </row>
    <row r="17" spans="1:5" x14ac:dyDescent="0.25">
      <c r="A17" s="5" t="s">
        <v>169</v>
      </c>
      <c r="B17" s="5"/>
      <c r="C17" s="5"/>
      <c r="D17" s="5"/>
      <c r="E17" s="5"/>
    </row>
    <row r="18" spans="1:5" x14ac:dyDescent="0.25">
      <c r="A18" s="5" t="s">
        <v>172</v>
      </c>
      <c r="B18" s="5"/>
      <c r="C18" s="5"/>
      <c r="D18" s="5"/>
      <c r="E18" s="5"/>
    </row>
    <row r="19" spans="1:5" x14ac:dyDescent="0.25">
      <c r="A19" s="5" t="s">
        <v>175</v>
      </c>
      <c r="B19" s="5"/>
      <c r="C19" s="5"/>
      <c r="D19" s="5"/>
      <c r="E19" s="5"/>
    </row>
    <row r="20" spans="1:5" x14ac:dyDescent="0.25">
      <c r="A20" s="5" t="s">
        <v>178</v>
      </c>
      <c r="B20" s="5"/>
      <c r="C20" s="5"/>
      <c r="D20" s="5"/>
      <c r="E20" s="5"/>
    </row>
    <row r="21" spans="1:5" x14ac:dyDescent="0.25">
      <c r="A21" s="5" t="s">
        <v>181</v>
      </c>
      <c r="B21" s="5"/>
      <c r="C21" s="5"/>
      <c r="D21" s="5"/>
      <c r="E21" s="5"/>
    </row>
    <row r="22" spans="1:5" x14ac:dyDescent="0.25">
      <c r="A22" s="5" t="s">
        <v>184</v>
      </c>
      <c r="B22" s="5"/>
      <c r="C22" s="5"/>
      <c r="D22" s="5"/>
      <c r="E22" s="5"/>
    </row>
    <row r="23" spans="1:5" x14ac:dyDescent="0.25">
      <c r="A23" s="5" t="s">
        <v>187</v>
      </c>
      <c r="B23" s="5"/>
      <c r="C23" s="5"/>
      <c r="D23" s="5"/>
      <c r="E23" s="5"/>
    </row>
    <row r="24" spans="1:5" x14ac:dyDescent="0.25">
      <c r="A24" s="5" t="s">
        <v>189</v>
      </c>
      <c r="B24" s="5"/>
      <c r="C24" s="5"/>
      <c r="D24" s="5"/>
      <c r="E24" s="5"/>
    </row>
    <row r="25" spans="1:5" x14ac:dyDescent="0.25">
      <c r="A25" s="11"/>
      <c r="B25" s="11"/>
      <c r="C25" s="11"/>
      <c r="D25" s="11"/>
      <c r="E25" s="11"/>
    </row>
    <row r="27" spans="1:5" x14ac:dyDescent="0.25">
      <c r="A27" s="862" t="s">
        <v>208</v>
      </c>
      <c r="B27" s="862"/>
      <c r="C27" s="862"/>
      <c r="D27" s="862"/>
      <c r="E27" s="862"/>
    </row>
    <row r="28" spans="1:5" x14ac:dyDescent="0.25">
      <c r="A28" s="7" t="s">
        <v>194</v>
      </c>
      <c r="B28" s="7" t="s">
        <v>97</v>
      </c>
      <c r="C28" s="7" t="s">
        <v>98</v>
      </c>
      <c r="D28" s="7" t="s">
        <v>99</v>
      </c>
      <c r="E28" s="7" t="s">
        <v>100</v>
      </c>
    </row>
    <row r="29" spans="1:5" x14ac:dyDescent="0.25">
      <c r="A29" s="5" t="s">
        <v>113</v>
      </c>
      <c r="B29" s="5"/>
      <c r="C29" s="5"/>
      <c r="D29" s="5"/>
      <c r="E29" s="5"/>
    </row>
    <row r="30" spans="1:5" x14ac:dyDescent="0.25">
      <c r="A30" s="5" t="s">
        <v>119</v>
      </c>
      <c r="B30" s="5"/>
      <c r="C30" s="5"/>
      <c r="D30" s="5"/>
      <c r="E30" s="5"/>
    </row>
    <row r="31" spans="1:5" x14ac:dyDescent="0.25">
      <c r="A31" s="5" t="s">
        <v>124</v>
      </c>
      <c r="B31" s="5"/>
      <c r="C31" s="5"/>
      <c r="D31" s="5"/>
      <c r="E31" s="5"/>
    </row>
    <row r="32" spans="1:5" x14ac:dyDescent="0.25">
      <c r="A32" s="5" t="s">
        <v>128</v>
      </c>
      <c r="B32" s="5"/>
      <c r="C32" s="5"/>
      <c r="D32" s="5"/>
      <c r="E32" s="5"/>
    </row>
    <row r="33" spans="1:5" x14ac:dyDescent="0.25">
      <c r="A33" s="5" t="s">
        <v>132</v>
      </c>
      <c r="B33" s="5"/>
      <c r="C33" s="5"/>
      <c r="D33" s="5"/>
      <c r="E33" s="5"/>
    </row>
  </sheetData>
  <sheetProtection selectLockedCells="1" selectUnlockedCells="1"/>
  <mergeCells count="3">
    <mergeCell ref="A1:E1"/>
    <mergeCell ref="G1:P1"/>
    <mergeCell ref="A27:E27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="110" zoomScaleNormal="110" workbookViewId="0">
      <selection activeCell="H26" sqref="H26"/>
    </sheetView>
  </sheetViews>
  <sheetFormatPr baseColWidth="10" defaultColWidth="10.7109375" defaultRowHeight="15" x14ac:dyDescent="0.25"/>
  <cols>
    <col min="1" max="1" width="8.140625" style="1" customWidth="1"/>
    <col min="2" max="5" width="21.42578125" style="1" customWidth="1"/>
    <col min="6" max="6" width="2.42578125" customWidth="1"/>
    <col min="7" max="7" width="6" customWidth="1"/>
    <col min="8" max="8" width="15.140625" customWidth="1"/>
    <col min="9" max="16" width="4.140625" customWidth="1"/>
  </cols>
  <sheetData>
    <row r="1" spans="1:16" x14ac:dyDescent="0.25">
      <c r="A1" s="862" t="s">
        <v>584</v>
      </c>
      <c r="B1" s="862"/>
      <c r="C1" s="862"/>
      <c r="D1" s="862"/>
      <c r="E1" s="862"/>
      <c r="G1" s="862" t="s">
        <v>95</v>
      </c>
      <c r="H1" s="862"/>
      <c r="I1" s="862"/>
      <c r="J1" s="862"/>
      <c r="K1" s="862"/>
      <c r="L1" s="862"/>
      <c r="M1" s="862"/>
      <c r="N1" s="862"/>
      <c r="O1" s="862"/>
      <c r="P1" s="862"/>
    </row>
    <row r="2" spans="1:16" x14ac:dyDescent="0.25">
      <c r="A2" s="7" t="s">
        <v>96</v>
      </c>
      <c r="B2" s="7" t="s">
        <v>97</v>
      </c>
      <c r="C2" s="7" t="s">
        <v>98</v>
      </c>
      <c r="D2" s="7" t="s">
        <v>99</v>
      </c>
      <c r="E2" s="7" t="s">
        <v>100</v>
      </c>
      <c r="G2" s="7" t="s">
        <v>101</v>
      </c>
      <c r="H2" s="7" t="s">
        <v>102</v>
      </c>
      <c r="I2" s="7" t="s">
        <v>103</v>
      </c>
      <c r="J2" s="7" t="s">
        <v>104</v>
      </c>
      <c r="K2" s="7" t="s">
        <v>105</v>
      </c>
      <c r="L2" s="7" t="s">
        <v>106</v>
      </c>
      <c r="M2" s="7" t="s">
        <v>107</v>
      </c>
      <c r="N2" s="7" t="s">
        <v>108</v>
      </c>
      <c r="O2" s="7" t="s">
        <v>109</v>
      </c>
      <c r="P2" s="7" t="s">
        <v>110</v>
      </c>
    </row>
    <row r="3" spans="1:16" x14ac:dyDescent="0.25">
      <c r="A3" s="5" t="s">
        <v>113</v>
      </c>
      <c r="B3" s="5"/>
      <c r="C3" s="5"/>
      <c r="D3" s="5"/>
      <c r="E3" s="5"/>
      <c r="G3" s="5">
        <v>1</v>
      </c>
      <c r="H3" s="5"/>
      <c r="I3" s="5"/>
      <c r="J3" s="5"/>
      <c r="K3" s="5"/>
      <c r="L3" s="34"/>
      <c r="M3" s="34"/>
      <c r="N3" s="34"/>
      <c r="O3" s="34"/>
      <c r="P3" s="34"/>
    </row>
    <row r="4" spans="1:16" x14ac:dyDescent="0.25">
      <c r="A4" s="5" t="s">
        <v>119</v>
      </c>
      <c r="B4" s="5"/>
      <c r="C4" s="5"/>
      <c r="D4" s="5"/>
      <c r="E4" s="5"/>
      <c r="G4" s="5">
        <v>2</v>
      </c>
      <c r="H4" s="5"/>
      <c r="I4" s="5"/>
      <c r="J4" s="5"/>
      <c r="K4" s="5"/>
      <c r="L4" s="34"/>
      <c r="M4" s="34"/>
      <c r="N4" s="34"/>
      <c r="O4" s="34"/>
      <c r="P4" s="34"/>
    </row>
    <row r="5" spans="1:16" x14ac:dyDescent="0.25">
      <c r="A5" s="5" t="s">
        <v>124</v>
      </c>
      <c r="B5" s="5"/>
      <c r="C5" s="5"/>
      <c r="D5" s="5"/>
      <c r="E5" s="5"/>
      <c r="G5" s="5">
        <v>3</v>
      </c>
      <c r="H5" s="5"/>
      <c r="I5" s="5"/>
      <c r="J5" s="5"/>
      <c r="K5" s="5"/>
      <c r="L5" s="34"/>
      <c r="M5" s="34"/>
      <c r="N5" s="34"/>
      <c r="O5" s="34"/>
      <c r="P5" s="34"/>
    </row>
    <row r="6" spans="1:16" x14ac:dyDescent="0.25">
      <c r="A6" s="5" t="s">
        <v>128</v>
      </c>
      <c r="B6" s="5"/>
      <c r="C6" s="5"/>
      <c r="D6" s="5"/>
      <c r="E6" s="5"/>
      <c r="G6" s="5">
        <v>4</v>
      </c>
      <c r="H6" s="5"/>
      <c r="I6" s="5"/>
      <c r="J6" s="5"/>
      <c r="K6" s="5"/>
      <c r="L6" s="34"/>
      <c r="M6" s="34"/>
      <c r="N6" s="34"/>
      <c r="O6" s="34"/>
      <c r="P6" s="34"/>
    </row>
    <row r="7" spans="1:16" x14ac:dyDescent="0.25">
      <c r="A7" s="5" t="s">
        <v>132</v>
      </c>
      <c r="B7" s="5"/>
      <c r="C7" s="5"/>
      <c r="D7" s="5"/>
      <c r="E7" s="5"/>
      <c r="G7" s="5">
        <v>5</v>
      </c>
      <c r="H7" s="5"/>
      <c r="I7" s="5"/>
      <c r="J7" s="5"/>
      <c r="K7" s="5"/>
      <c r="L7" s="34"/>
      <c r="M7" s="34"/>
      <c r="N7" s="34"/>
      <c r="O7" s="34"/>
      <c r="P7" s="34"/>
    </row>
    <row r="8" spans="1:16" x14ac:dyDescent="0.25">
      <c r="A8" s="5" t="s">
        <v>137</v>
      </c>
      <c r="B8" s="5"/>
      <c r="C8" s="5"/>
      <c r="D8" s="5"/>
      <c r="E8" s="5"/>
      <c r="G8" s="5">
        <v>6</v>
      </c>
      <c r="H8" s="5"/>
      <c r="I8" s="5"/>
      <c r="J8" s="5"/>
      <c r="K8" s="5"/>
      <c r="L8" s="34"/>
      <c r="M8" s="34"/>
      <c r="N8" s="34"/>
      <c r="O8" s="34"/>
      <c r="P8" s="34"/>
    </row>
    <row r="9" spans="1:16" x14ac:dyDescent="0.25">
      <c r="A9" s="5" t="s">
        <v>141</v>
      </c>
      <c r="B9" s="5"/>
      <c r="C9" s="5"/>
      <c r="D9" s="5"/>
      <c r="E9" s="5"/>
      <c r="G9" s="5">
        <v>7</v>
      </c>
      <c r="H9" s="5"/>
      <c r="I9" s="5"/>
      <c r="J9" s="5"/>
      <c r="K9" s="5"/>
      <c r="L9" s="34"/>
      <c r="M9" s="34"/>
      <c r="N9" s="34"/>
      <c r="O9" s="34"/>
      <c r="P9" s="34"/>
    </row>
    <row r="10" spans="1:16" x14ac:dyDescent="0.25">
      <c r="A10" s="5" t="s">
        <v>145</v>
      </c>
      <c r="B10" s="5"/>
      <c r="C10" s="5"/>
      <c r="D10" s="5"/>
      <c r="E10" s="5"/>
      <c r="G10" s="5">
        <v>8</v>
      </c>
      <c r="H10" s="5"/>
      <c r="I10" s="5"/>
      <c r="J10" s="5"/>
      <c r="K10" s="5"/>
      <c r="L10" s="34"/>
      <c r="M10" s="34"/>
      <c r="N10" s="34"/>
      <c r="O10" s="34"/>
      <c r="P10" s="34"/>
    </row>
    <row r="11" spans="1:16" x14ac:dyDescent="0.25">
      <c r="A11" s="5" t="s">
        <v>149</v>
      </c>
      <c r="B11" s="5"/>
      <c r="C11" s="5"/>
      <c r="D11" s="5"/>
      <c r="E11" s="5"/>
      <c r="G11" s="5">
        <v>9</v>
      </c>
      <c r="H11" s="5"/>
      <c r="I11" s="5"/>
      <c r="J11" s="5"/>
      <c r="K11" s="5"/>
      <c r="L11" s="34"/>
      <c r="M11" s="34"/>
      <c r="N11" s="34"/>
      <c r="O11" s="34"/>
      <c r="P11" s="34"/>
    </row>
    <row r="12" spans="1:16" x14ac:dyDescent="0.25">
      <c r="A12" s="5" t="s">
        <v>153</v>
      </c>
      <c r="B12" s="5"/>
      <c r="C12" s="5"/>
      <c r="D12" s="5"/>
      <c r="E12" s="5"/>
      <c r="G12" s="5">
        <v>10</v>
      </c>
      <c r="H12" s="5"/>
      <c r="I12" s="5"/>
      <c r="J12" s="5"/>
      <c r="K12" s="5"/>
      <c r="L12" s="34"/>
      <c r="M12" s="34"/>
      <c r="N12" s="34"/>
      <c r="O12" s="34"/>
      <c r="P12" s="34"/>
    </row>
    <row r="13" spans="1:16" x14ac:dyDescent="0.25">
      <c r="A13" s="5" t="s">
        <v>157</v>
      </c>
      <c r="B13" s="5"/>
      <c r="C13" s="5"/>
      <c r="D13" s="5"/>
      <c r="E13" s="5"/>
      <c r="G13" s="5">
        <v>11</v>
      </c>
      <c r="H13" s="5"/>
      <c r="I13" s="5"/>
      <c r="J13" s="5"/>
      <c r="K13" s="5"/>
      <c r="L13" s="34"/>
      <c r="M13" s="34"/>
      <c r="N13" s="34"/>
      <c r="O13" s="34"/>
      <c r="P13" s="34"/>
    </row>
    <row r="14" spans="1:16" x14ac:dyDescent="0.25">
      <c r="A14" s="5" t="s">
        <v>161</v>
      </c>
      <c r="B14" s="5"/>
      <c r="C14" s="5"/>
      <c r="D14" s="5"/>
      <c r="E14" s="5"/>
      <c r="G14" s="5">
        <v>12</v>
      </c>
      <c r="H14" s="5"/>
      <c r="I14" s="5"/>
      <c r="J14" s="5"/>
      <c r="K14" s="5"/>
      <c r="L14" s="34"/>
      <c r="M14" s="34"/>
      <c r="N14" s="34"/>
      <c r="O14" s="34"/>
      <c r="P14" s="34"/>
    </row>
    <row r="15" spans="1:16" x14ac:dyDescent="0.25">
      <c r="A15" s="5" t="s">
        <v>164</v>
      </c>
      <c r="B15" s="5"/>
      <c r="C15" s="5"/>
      <c r="D15" s="5"/>
      <c r="E15" s="5"/>
    </row>
    <row r="16" spans="1:16" x14ac:dyDescent="0.25">
      <c r="A16" s="5" t="s">
        <v>166</v>
      </c>
      <c r="B16" s="5"/>
      <c r="C16" s="5"/>
      <c r="D16" s="5"/>
      <c r="E16" s="5"/>
    </row>
    <row r="17" spans="1:5" x14ac:dyDescent="0.25">
      <c r="A17" s="5" t="s">
        <v>169</v>
      </c>
      <c r="B17" s="5"/>
      <c r="C17" s="5"/>
      <c r="D17" s="5"/>
      <c r="E17" s="5"/>
    </row>
    <row r="18" spans="1:5" x14ac:dyDescent="0.25">
      <c r="A18" s="5" t="s">
        <v>172</v>
      </c>
      <c r="B18" s="5"/>
      <c r="C18" s="5"/>
      <c r="D18" s="5"/>
      <c r="E18" s="5"/>
    </row>
    <row r="19" spans="1:5" x14ac:dyDescent="0.25">
      <c r="A19" s="5" t="s">
        <v>175</v>
      </c>
      <c r="B19" s="5"/>
      <c r="C19" s="5"/>
      <c r="D19" s="5"/>
      <c r="E19" s="5"/>
    </row>
    <row r="20" spans="1:5" x14ac:dyDescent="0.25">
      <c r="A20" s="5" t="s">
        <v>178</v>
      </c>
      <c r="B20" s="5"/>
      <c r="C20" s="5"/>
      <c r="D20" s="5"/>
      <c r="E20" s="5"/>
    </row>
    <row r="21" spans="1:5" x14ac:dyDescent="0.25">
      <c r="A21" s="5" t="s">
        <v>181</v>
      </c>
      <c r="B21" s="5"/>
      <c r="C21" s="5"/>
      <c r="D21" s="5"/>
      <c r="E21" s="5"/>
    </row>
    <row r="22" spans="1:5" x14ac:dyDescent="0.25">
      <c r="A22" s="5" t="s">
        <v>184</v>
      </c>
      <c r="B22" s="5"/>
      <c r="C22" s="5"/>
      <c r="D22" s="5"/>
      <c r="E22" s="5"/>
    </row>
    <row r="23" spans="1:5" x14ac:dyDescent="0.25">
      <c r="A23" s="5" t="s">
        <v>187</v>
      </c>
      <c r="B23" s="5"/>
      <c r="C23" s="5"/>
      <c r="D23" s="5"/>
      <c r="E23" s="5"/>
    </row>
    <row r="24" spans="1:5" x14ac:dyDescent="0.25">
      <c r="A24" s="5" t="s">
        <v>189</v>
      </c>
      <c r="B24" s="5"/>
      <c r="C24" s="5"/>
      <c r="D24" s="5"/>
      <c r="E24" s="5"/>
    </row>
    <row r="25" spans="1:5" x14ac:dyDescent="0.25">
      <c r="A25" s="11"/>
      <c r="B25" s="11"/>
      <c r="C25" s="11"/>
      <c r="D25" s="11"/>
      <c r="E25" s="11"/>
    </row>
    <row r="27" spans="1:5" x14ac:dyDescent="0.25">
      <c r="A27" s="862" t="s">
        <v>208</v>
      </c>
      <c r="B27" s="862"/>
      <c r="C27" s="862"/>
      <c r="D27" s="862"/>
      <c r="E27" s="862"/>
    </row>
    <row r="28" spans="1:5" x14ac:dyDescent="0.25">
      <c r="A28" s="7" t="s">
        <v>194</v>
      </c>
      <c r="B28" s="7" t="s">
        <v>97</v>
      </c>
      <c r="C28" s="7" t="s">
        <v>98</v>
      </c>
      <c r="D28" s="7" t="s">
        <v>99</v>
      </c>
      <c r="E28" s="7" t="s">
        <v>100</v>
      </c>
    </row>
    <row r="29" spans="1:5" x14ac:dyDescent="0.25">
      <c r="A29" s="5" t="s">
        <v>113</v>
      </c>
      <c r="B29" s="5"/>
      <c r="C29" s="5"/>
      <c r="D29" s="5"/>
      <c r="E29" s="5"/>
    </row>
    <row r="30" spans="1:5" x14ac:dyDescent="0.25">
      <c r="A30" s="5" t="s">
        <v>119</v>
      </c>
      <c r="B30" s="5"/>
      <c r="C30" s="5"/>
      <c r="D30" s="5"/>
      <c r="E30" s="5"/>
    </row>
    <row r="31" spans="1:5" x14ac:dyDescent="0.25">
      <c r="A31" s="5" t="s">
        <v>124</v>
      </c>
      <c r="B31" s="5"/>
      <c r="C31" s="5"/>
      <c r="D31" s="5"/>
      <c r="E31" s="5"/>
    </row>
    <row r="32" spans="1:5" x14ac:dyDescent="0.25">
      <c r="A32" s="5" t="s">
        <v>128</v>
      </c>
      <c r="B32" s="5"/>
      <c r="C32" s="5"/>
      <c r="D32" s="5"/>
      <c r="E32" s="5"/>
    </row>
    <row r="33" spans="1:5" x14ac:dyDescent="0.25">
      <c r="A33" s="5" t="s">
        <v>132</v>
      </c>
      <c r="B33" s="5"/>
      <c r="C33" s="5"/>
      <c r="D33" s="5"/>
      <c r="E33" s="5"/>
    </row>
  </sheetData>
  <sheetProtection selectLockedCells="1" selectUnlockedCells="1"/>
  <mergeCells count="3">
    <mergeCell ref="A1:E1"/>
    <mergeCell ref="G1:P1"/>
    <mergeCell ref="A27:E27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zoomScale="110" zoomScaleNormal="110" workbookViewId="0">
      <selection activeCell="E25" sqref="E25"/>
    </sheetView>
  </sheetViews>
  <sheetFormatPr baseColWidth="10" defaultColWidth="10.7109375" defaultRowHeight="15" x14ac:dyDescent="0.25"/>
  <cols>
    <col min="1" max="1" width="8.140625" style="1" customWidth="1"/>
    <col min="2" max="5" width="21.42578125" style="1" customWidth="1"/>
    <col min="6" max="6" width="2.42578125" customWidth="1"/>
    <col min="7" max="7" width="6" customWidth="1"/>
    <col min="8" max="8" width="15.140625" customWidth="1"/>
    <col min="9" max="16" width="4.140625" customWidth="1"/>
  </cols>
  <sheetData>
    <row r="1" spans="1:16" x14ac:dyDescent="0.25">
      <c r="A1" s="864" t="s">
        <v>585</v>
      </c>
      <c r="B1" s="864"/>
      <c r="C1" s="864"/>
      <c r="D1" s="864"/>
      <c r="E1" s="864"/>
      <c r="G1" s="862" t="s">
        <v>95</v>
      </c>
      <c r="H1" s="862"/>
      <c r="I1" s="862"/>
      <c r="J1" s="862"/>
      <c r="K1" s="862"/>
      <c r="L1" s="862"/>
      <c r="M1" s="862"/>
      <c r="N1" s="862"/>
      <c r="O1" s="862"/>
      <c r="P1" s="862"/>
    </row>
    <row r="2" spans="1:16" x14ac:dyDescent="0.25">
      <c r="A2" s="6" t="s">
        <v>96</v>
      </c>
      <c r="B2" s="6" t="s">
        <v>97</v>
      </c>
      <c r="C2" s="6" t="s">
        <v>98</v>
      </c>
      <c r="D2" s="6" t="s">
        <v>99</v>
      </c>
      <c r="E2" s="6" t="s">
        <v>100</v>
      </c>
      <c r="G2" s="7" t="s">
        <v>101</v>
      </c>
      <c r="H2" s="7" t="s">
        <v>102</v>
      </c>
      <c r="I2" s="7" t="s">
        <v>103</v>
      </c>
      <c r="J2" s="7" t="s">
        <v>104</v>
      </c>
      <c r="K2" s="7" t="s">
        <v>105</v>
      </c>
      <c r="L2" s="7" t="s">
        <v>106</v>
      </c>
      <c r="M2" s="7" t="s">
        <v>107</v>
      </c>
      <c r="N2" s="7" t="s">
        <v>108</v>
      </c>
      <c r="O2" s="7" t="s">
        <v>109</v>
      </c>
      <c r="P2" s="7" t="s">
        <v>110</v>
      </c>
    </row>
    <row r="3" spans="1:16" x14ac:dyDescent="0.25">
      <c r="A3" s="3" t="s">
        <v>113</v>
      </c>
      <c r="B3" s="3"/>
      <c r="C3" s="3"/>
      <c r="D3" s="3"/>
      <c r="E3" s="3"/>
      <c r="G3" s="5">
        <v>1</v>
      </c>
      <c r="H3" s="5"/>
      <c r="I3" s="5"/>
      <c r="J3" s="5"/>
      <c r="K3" s="5"/>
      <c r="L3" s="34"/>
      <c r="M3" s="34"/>
      <c r="N3" s="34"/>
      <c r="O3" s="34"/>
      <c r="P3" s="34"/>
    </row>
    <row r="4" spans="1:16" x14ac:dyDescent="0.25">
      <c r="A4" s="3" t="s">
        <v>119</v>
      </c>
      <c r="B4" s="3"/>
      <c r="C4" s="3"/>
      <c r="D4" s="3"/>
      <c r="E4" s="3"/>
      <c r="G4" s="5">
        <v>2</v>
      </c>
      <c r="H4" s="5" t="s">
        <v>115</v>
      </c>
      <c r="I4" s="5"/>
      <c r="J4" s="5"/>
      <c r="K4" s="5"/>
      <c r="L4" s="34"/>
      <c r="M4" s="34"/>
      <c r="N4" s="34"/>
      <c r="O4" s="34"/>
      <c r="P4" s="34"/>
    </row>
    <row r="5" spans="1:16" x14ac:dyDescent="0.25">
      <c r="A5" s="3" t="s">
        <v>124</v>
      </c>
      <c r="B5" s="3"/>
      <c r="C5" s="3"/>
      <c r="D5" s="3"/>
      <c r="E5" s="3"/>
      <c r="G5" s="5">
        <v>3</v>
      </c>
      <c r="H5" s="5"/>
      <c r="I5" s="5"/>
      <c r="J5" s="5"/>
      <c r="K5" s="5"/>
      <c r="L5" s="34"/>
      <c r="M5" s="34"/>
      <c r="N5" s="34"/>
      <c r="O5" s="34"/>
      <c r="P5" s="34"/>
    </row>
    <row r="6" spans="1:16" x14ac:dyDescent="0.25">
      <c r="A6" s="3" t="s">
        <v>128</v>
      </c>
      <c r="B6" s="3"/>
      <c r="C6" s="3"/>
      <c r="D6" s="3"/>
      <c r="E6" s="3"/>
      <c r="G6" s="5">
        <v>4</v>
      </c>
      <c r="H6" s="5"/>
      <c r="I6" s="5"/>
      <c r="J6" s="5"/>
      <c r="K6" s="5"/>
      <c r="L6" s="34"/>
      <c r="M6" s="34"/>
      <c r="N6" s="34"/>
      <c r="O6" s="34"/>
      <c r="P6" s="34"/>
    </row>
    <row r="7" spans="1:16" x14ac:dyDescent="0.25">
      <c r="A7" s="3" t="s">
        <v>132</v>
      </c>
      <c r="B7" s="3"/>
      <c r="C7" s="3"/>
      <c r="D7" s="3"/>
      <c r="E7" s="3"/>
      <c r="G7" s="5">
        <v>5</v>
      </c>
      <c r="H7" s="5"/>
      <c r="I7" s="5"/>
      <c r="J7" s="5"/>
      <c r="K7" s="5"/>
      <c r="L7" s="34"/>
      <c r="M7" s="34"/>
      <c r="N7" s="34"/>
      <c r="O7" s="34"/>
      <c r="P7" s="34"/>
    </row>
    <row r="8" spans="1:16" x14ac:dyDescent="0.25">
      <c r="A8" s="3" t="s">
        <v>137</v>
      </c>
      <c r="B8" s="3"/>
      <c r="C8" s="3"/>
      <c r="D8" s="3"/>
      <c r="E8" s="3"/>
      <c r="G8" s="5">
        <v>6</v>
      </c>
      <c r="H8" s="5"/>
      <c r="I8" s="5"/>
      <c r="J8" s="5"/>
      <c r="K8" s="5"/>
      <c r="L8" s="34"/>
      <c r="M8" s="34"/>
      <c r="N8" s="34"/>
      <c r="O8" s="34"/>
      <c r="P8" s="34"/>
    </row>
    <row r="9" spans="1:16" x14ac:dyDescent="0.25">
      <c r="A9" s="3" t="s">
        <v>141</v>
      </c>
      <c r="B9" s="3"/>
      <c r="C9" s="3"/>
      <c r="D9" s="3"/>
      <c r="E9" s="3"/>
      <c r="G9" s="5">
        <v>7</v>
      </c>
      <c r="H9" s="5"/>
      <c r="I9" s="5"/>
      <c r="J9" s="5"/>
      <c r="K9" s="5"/>
      <c r="L9" s="34"/>
      <c r="M9" s="34"/>
      <c r="N9" s="34"/>
      <c r="O9" s="34"/>
      <c r="P9" s="34"/>
    </row>
    <row r="10" spans="1:16" x14ac:dyDescent="0.25">
      <c r="A10" s="3" t="s">
        <v>145</v>
      </c>
      <c r="B10" s="3"/>
      <c r="C10" s="3"/>
      <c r="D10" s="3"/>
      <c r="E10" s="3"/>
      <c r="G10" s="5">
        <v>8</v>
      </c>
      <c r="H10" s="5"/>
      <c r="I10" s="5"/>
      <c r="J10" s="5"/>
      <c r="K10" s="5"/>
      <c r="L10" s="34"/>
      <c r="M10" s="34"/>
      <c r="N10" s="34"/>
      <c r="O10" s="34"/>
      <c r="P10" s="34"/>
    </row>
    <row r="11" spans="1:16" x14ac:dyDescent="0.25">
      <c r="A11" s="3" t="s">
        <v>149</v>
      </c>
      <c r="B11" s="3"/>
      <c r="C11" s="3"/>
      <c r="D11" s="3"/>
      <c r="E11" s="3"/>
      <c r="G11" s="5">
        <v>9</v>
      </c>
      <c r="H11" s="5"/>
      <c r="I11" s="5"/>
      <c r="J11" s="5"/>
      <c r="K11" s="5"/>
      <c r="L11" s="34"/>
      <c r="M11" s="34"/>
      <c r="N11" s="34"/>
      <c r="O11" s="34"/>
      <c r="P11" s="34"/>
    </row>
    <row r="12" spans="1:16" x14ac:dyDescent="0.25">
      <c r="A12" s="3" t="s">
        <v>153</v>
      </c>
      <c r="B12" s="3"/>
      <c r="C12" s="3"/>
      <c r="D12" s="3"/>
      <c r="E12" s="3"/>
      <c r="G12" s="5">
        <v>10</v>
      </c>
      <c r="H12" s="5"/>
      <c r="I12" s="5"/>
      <c r="J12" s="5"/>
      <c r="K12" s="5"/>
      <c r="L12" s="34"/>
      <c r="M12" s="34"/>
      <c r="N12" s="34"/>
      <c r="O12" s="34"/>
      <c r="P12" s="34"/>
    </row>
    <row r="13" spans="1:16" x14ac:dyDescent="0.25">
      <c r="A13" s="3" t="s">
        <v>157</v>
      </c>
      <c r="B13" s="3"/>
      <c r="C13" s="3"/>
      <c r="D13" s="3"/>
      <c r="E13" s="3"/>
      <c r="G13" s="5">
        <v>11</v>
      </c>
      <c r="H13" s="5"/>
      <c r="I13" s="5"/>
      <c r="J13" s="5"/>
      <c r="K13" s="5"/>
      <c r="L13" s="34"/>
      <c r="M13" s="34"/>
      <c r="N13" s="34"/>
      <c r="O13" s="34"/>
      <c r="P13" s="34"/>
    </row>
    <row r="14" spans="1:16" x14ac:dyDescent="0.25">
      <c r="A14" s="3" t="s">
        <v>161</v>
      </c>
      <c r="B14" s="3"/>
      <c r="C14" s="3"/>
      <c r="D14" s="3"/>
      <c r="E14" s="3"/>
      <c r="G14" s="5">
        <v>12</v>
      </c>
      <c r="H14" s="5"/>
      <c r="I14" s="5"/>
      <c r="J14" s="5"/>
      <c r="K14" s="5"/>
      <c r="L14" s="34"/>
      <c r="M14" s="34"/>
      <c r="N14" s="34"/>
      <c r="O14" s="34"/>
      <c r="P14" s="34"/>
    </row>
    <row r="15" spans="1:16" x14ac:dyDescent="0.25">
      <c r="A15" s="3" t="s">
        <v>164</v>
      </c>
      <c r="B15" s="3"/>
      <c r="C15" s="3"/>
      <c r="D15" s="3"/>
      <c r="E15" s="3"/>
    </row>
    <row r="16" spans="1:16" x14ac:dyDescent="0.25">
      <c r="A16" s="3" t="s">
        <v>166</v>
      </c>
      <c r="B16" s="3"/>
      <c r="C16" s="3"/>
      <c r="D16" s="3"/>
      <c r="E16" s="3"/>
    </row>
    <row r="17" spans="1:5" x14ac:dyDescent="0.25">
      <c r="A17" s="3" t="s">
        <v>169</v>
      </c>
      <c r="B17" s="3"/>
      <c r="C17" s="3"/>
      <c r="D17" s="3"/>
      <c r="E17" s="3"/>
    </row>
    <row r="18" spans="1:5" x14ac:dyDescent="0.25">
      <c r="A18" s="3" t="s">
        <v>172</v>
      </c>
      <c r="B18" s="3"/>
      <c r="C18" s="3"/>
      <c r="D18" s="3"/>
      <c r="E18" s="3"/>
    </row>
    <row r="19" spans="1:5" x14ac:dyDescent="0.25">
      <c r="A19" s="3" t="s">
        <v>175</v>
      </c>
      <c r="B19" s="3"/>
      <c r="C19" s="3"/>
      <c r="D19" s="3"/>
      <c r="E19" s="3"/>
    </row>
    <row r="20" spans="1:5" x14ac:dyDescent="0.25">
      <c r="A20" s="3" t="s">
        <v>178</v>
      </c>
      <c r="B20" s="3"/>
      <c r="C20" s="3"/>
      <c r="D20" s="3"/>
      <c r="E20" s="3"/>
    </row>
    <row r="21" spans="1:5" x14ac:dyDescent="0.25">
      <c r="A21" s="3" t="s">
        <v>181</v>
      </c>
      <c r="B21" s="3"/>
      <c r="C21" s="3"/>
      <c r="D21" s="3"/>
      <c r="E21" s="3"/>
    </row>
    <row r="22" spans="1:5" x14ac:dyDescent="0.25">
      <c r="A22" s="3" t="s">
        <v>184</v>
      </c>
      <c r="B22" s="3"/>
      <c r="C22" s="3"/>
      <c r="D22" s="3"/>
      <c r="E22" s="3"/>
    </row>
    <row r="23" spans="1:5" x14ac:dyDescent="0.25">
      <c r="A23" s="3" t="s">
        <v>187</v>
      </c>
      <c r="B23" s="3"/>
      <c r="C23" s="3"/>
      <c r="D23" s="3"/>
      <c r="E23" s="3"/>
    </row>
    <row r="24" spans="1:5" x14ac:dyDescent="0.25">
      <c r="A24" s="3" t="s">
        <v>189</v>
      </c>
      <c r="B24" s="3"/>
      <c r="C24" s="3" t="s">
        <v>385</v>
      </c>
      <c r="D24" s="3" t="s">
        <v>115</v>
      </c>
      <c r="E24" s="21" t="s">
        <v>331</v>
      </c>
    </row>
  </sheetData>
  <sheetProtection selectLockedCells="1" selectUnlockedCells="1"/>
  <mergeCells count="2">
    <mergeCell ref="A1:E1"/>
    <mergeCell ref="G1:P1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zoomScale="110" zoomScaleNormal="110" workbookViewId="0">
      <selection activeCell="A27" sqref="A27:IV35"/>
    </sheetView>
  </sheetViews>
  <sheetFormatPr baseColWidth="10" defaultColWidth="10.7109375" defaultRowHeight="15" x14ac:dyDescent="0.25"/>
  <cols>
    <col min="1" max="1" width="8.140625" style="1" customWidth="1"/>
    <col min="2" max="5" width="21.42578125" style="1" customWidth="1"/>
    <col min="6" max="6" width="2.42578125" customWidth="1"/>
    <col min="7" max="7" width="6" customWidth="1"/>
    <col min="8" max="8" width="15.140625" customWidth="1"/>
    <col min="9" max="16" width="4.140625" customWidth="1"/>
  </cols>
  <sheetData>
    <row r="1" spans="1:16" x14ac:dyDescent="0.25">
      <c r="A1" s="862" t="s">
        <v>586</v>
      </c>
      <c r="B1" s="862"/>
      <c r="C1" s="862"/>
      <c r="D1" s="862"/>
      <c r="E1" s="862"/>
      <c r="G1" s="862" t="s">
        <v>95</v>
      </c>
      <c r="H1" s="862"/>
      <c r="I1" s="862"/>
      <c r="J1" s="862"/>
      <c r="K1" s="862"/>
      <c r="L1" s="862"/>
      <c r="M1" s="862"/>
      <c r="N1" s="862"/>
      <c r="O1" s="862"/>
      <c r="P1" s="862"/>
    </row>
    <row r="2" spans="1:16" x14ac:dyDescent="0.25">
      <c r="A2" s="7" t="s">
        <v>96</v>
      </c>
      <c r="B2" s="7" t="s">
        <v>97</v>
      </c>
      <c r="C2" s="7" t="s">
        <v>98</v>
      </c>
      <c r="D2" s="7" t="s">
        <v>99</v>
      </c>
      <c r="E2" s="7" t="s">
        <v>100</v>
      </c>
      <c r="G2" s="7" t="s">
        <v>101</v>
      </c>
      <c r="H2" s="7" t="s">
        <v>102</v>
      </c>
      <c r="I2" s="7" t="s">
        <v>103</v>
      </c>
      <c r="J2" s="7" t="s">
        <v>104</v>
      </c>
      <c r="K2" s="7" t="s">
        <v>105</v>
      </c>
      <c r="L2" s="7" t="s">
        <v>106</v>
      </c>
      <c r="M2" s="7" t="s">
        <v>107</v>
      </c>
      <c r="N2" s="7" t="s">
        <v>108</v>
      </c>
      <c r="O2" s="7" t="s">
        <v>109</v>
      </c>
      <c r="P2" s="7" t="s">
        <v>110</v>
      </c>
    </row>
    <row r="3" spans="1:16" x14ac:dyDescent="0.25">
      <c r="A3" s="5" t="s">
        <v>113</v>
      </c>
      <c r="B3" s="5"/>
      <c r="C3" s="5"/>
      <c r="D3" s="5"/>
      <c r="E3" s="5"/>
      <c r="G3" s="5">
        <v>1</v>
      </c>
      <c r="H3" s="5"/>
      <c r="I3" s="5"/>
      <c r="J3" s="5"/>
      <c r="K3" s="5"/>
      <c r="L3" s="34"/>
      <c r="M3" s="34"/>
      <c r="N3" s="34"/>
      <c r="O3" s="34"/>
      <c r="P3" s="34"/>
    </row>
    <row r="4" spans="1:16" x14ac:dyDescent="0.25">
      <c r="A4" s="5" t="s">
        <v>119</v>
      </c>
      <c r="B4" s="5"/>
      <c r="C4" s="5"/>
      <c r="D4" s="5"/>
      <c r="E4" s="5"/>
      <c r="G4" s="5">
        <v>2</v>
      </c>
      <c r="H4" s="5"/>
      <c r="I4" s="5"/>
      <c r="J4" s="5"/>
      <c r="K4" s="5"/>
      <c r="L4" s="34"/>
      <c r="M4" s="34"/>
      <c r="N4" s="34"/>
      <c r="O4" s="34"/>
      <c r="P4" s="34"/>
    </row>
    <row r="5" spans="1:16" x14ac:dyDescent="0.25">
      <c r="A5" s="5" t="s">
        <v>124</v>
      </c>
      <c r="B5" s="5"/>
      <c r="C5" s="5"/>
      <c r="D5" s="5"/>
      <c r="E5" s="5"/>
      <c r="G5" s="5">
        <v>3</v>
      </c>
      <c r="H5" s="5"/>
      <c r="I5" s="5"/>
      <c r="J5" s="5"/>
      <c r="K5" s="5"/>
      <c r="L5" s="34"/>
      <c r="M5" s="34"/>
      <c r="N5" s="34"/>
      <c r="O5" s="34"/>
      <c r="P5" s="34"/>
    </row>
    <row r="6" spans="1:16" x14ac:dyDescent="0.25">
      <c r="A6" s="5" t="s">
        <v>128</v>
      </c>
      <c r="B6" s="5"/>
      <c r="C6" s="5"/>
      <c r="D6" s="5"/>
      <c r="E6" s="5"/>
      <c r="G6" s="5">
        <v>4</v>
      </c>
      <c r="H6" s="5"/>
      <c r="I6" s="5"/>
      <c r="J6" s="5"/>
      <c r="K6" s="5"/>
      <c r="L6" s="34"/>
      <c r="M6" s="34"/>
      <c r="N6" s="34"/>
      <c r="O6" s="34"/>
      <c r="P6" s="34"/>
    </row>
    <row r="7" spans="1:16" x14ac:dyDescent="0.25">
      <c r="A7" s="5" t="s">
        <v>132</v>
      </c>
      <c r="B7" s="5"/>
      <c r="C7" s="5"/>
      <c r="D7" s="5"/>
      <c r="E7" s="5"/>
      <c r="G7" s="5">
        <v>5</v>
      </c>
      <c r="H7" s="5"/>
      <c r="I7" s="5"/>
      <c r="J7" s="5"/>
      <c r="K7" s="5"/>
      <c r="L7" s="34"/>
      <c r="M7" s="34"/>
      <c r="N7" s="34"/>
      <c r="O7" s="34"/>
      <c r="P7" s="34"/>
    </row>
    <row r="8" spans="1:16" x14ac:dyDescent="0.25">
      <c r="A8" s="5" t="s">
        <v>137</v>
      </c>
      <c r="B8" s="5"/>
      <c r="C8" s="5"/>
      <c r="D8" s="5"/>
      <c r="E8" s="5"/>
      <c r="G8" s="5">
        <v>6</v>
      </c>
      <c r="H8" s="5"/>
      <c r="I8" s="5"/>
      <c r="J8" s="5"/>
      <c r="K8" s="5"/>
      <c r="L8" s="34"/>
      <c r="M8" s="34"/>
      <c r="N8" s="34"/>
      <c r="O8" s="34"/>
      <c r="P8" s="34"/>
    </row>
    <row r="9" spans="1:16" x14ac:dyDescent="0.25">
      <c r="A9" s="5" t="s">
        <v>141</v>
      </c>
      <c r="B9" s="5"/>
      <c r="C9" s="5"/>
      <c r="D9" s="5"/>
      <c r="E9" s="5"/>
      <c r="G9" s="5">
        <v>7</v>
      </c>
      <c r="H9" s="5"/>
      <c r="I9" s="5"/>
      <c r="J9" s="5"/>
      <c r="K9" s="5"/>
      <c r="L9" s="34"/>
      <c r="M9" s="34"/>
      <c r="N9" s="34"/>
      <c r="O9" s="34"/>
      <c r="P9" s="34"/>
    </row>
    <row r="10" spans="1:16" x14ac:dyDescent="0.25">
      <c r="A10" s="5" t="s">
        <v>145</v>
      </c>
      <c r="B10" s="5"/>
      <c r="C10" s="5"/>
      <c r="D10" s="5"/>
      <c r="E10" s="5"/>
      <c r="G10" s="5">
        <v>8</v>
      </c>
      <c r="H10" s="5"/>
      <c r="I10" s="5"/>
      <c r="J10" s="5"/>
      <c r="K10" s="5"/>
      <c r="L10" s="34"/>
      <c r="M10" s="34"/>
      <c r="N10" s="34"/>
      <c r="O10" s="34"/>
      <c r="P10" s="34"/>
    </row>
    <row r="11" spans="1:16" x14ac:dyDescent="0.25">
      <c r="A11" s="5" t="s">
        <v>149</v>
      </c>
      <c r="B11" s="5"/>
      <c r="C11" s="5"/>
      <c r="D11" s="5"/>
      <c r="E11" s="5"/>
      <c r="G11" s="5">
        <v>9</v>
      </c>
      <c r="H11" s="5"/>
      <c r="I11" s="5"/>
      <c r="J11" s="5"/>
      <c r="K11" s="5"/>
      <c r="L11" s="34"/>
      <c r="M11" s="34"/>
      <c r="N11" s="34"/>
      <c r="O11" s="34"/>
      <c r="P11" s="34"/>
    </row>
    <row r="12" spans="1:16" x14ac:dyDescent="0.25">
      <c r="A12" s="5" t="s">
        <v>153</v>
      </c>
      <c r="B12" s="5"/>
      <c r="C12" s="5"/>
      <c r="D12" s="5"/>
      <c r="E12" s="5"/>
      <c r="G12" s="5">
        <v>10</v>
      </c>
      <c r="H12" s="5"/>
      <c r="I12" s="5"/>
      <c r="J12" s="5"/>
      <c r="K12" s="5"/>
      <c r="L12" s="34"/>
      <c r="M12" s="34"/>
      <c r="N12" s="34"/>
      <c r="O12" s="34"/>
      <c r="P12" s="34"/>
    </row>
    <row r="13" spans="1:16" x14ac:dyDescent="0.25">
      <c r="A13" s="5" t="s">
        <v>157</v>
      </c>
      <c r="B13" s="5"/>
      <c r="C13" s="5"/>
      <c r="D13" s="5"/>
      <c r="E13" s="5"/>
      <c r="G13" s="5">
        <v>11</v>
      </c>
      <c r="H13" s="5"/>
      <c r="I13" s="5"/>
      <c r="J13" s="5"/>
      <c r="K13" s="5"/>
      <c r="L13" s="34"/>
      <c r="M13" s="34"/>
      <c r="N13" s="34"/>
      <c r="O13" s="34"/>
      <c r="P13" s="34"/>
    </row>
    <row r="14" spans="1:16" x14ac:dyDescent="0.25">
      <c r="A14" s="5" t="s">
        <v>161</v>
      </c>
      <c r="B14" s="5"/>
      <c r="C14" s="5"/>
      <c r="D14" s="5"/>
      <c r="E14" s="5"/>
      <c r="G14" s="5">
        <v>12</v>
      </c>
      <c r="H14" s="5"/>
      <c r="I14" s="5"/>
      <c r="J14" s="5"/>
      <c r="K14" s="5"/>
      <c r="L14" s="34"/>
      <c r="M14" s="34"/>
      <c r="N14" s="34"/>
      <c r="O14" s="34"/>
      <c r="P14" s="34"/>
    </row>
    <row r="15" spans="1:16" x14ac:dyDescent="0.25">
      <c r="A15" s="5" t="s">
        <v>164</v>
      </c>
      <c r="B15" s="5"/>
      <c r="C15" s="5"/>
      <c r="D15" s="5"/>
      <c r="E15" s="5"/>
    </row>
    <row r="16" spans="1:16" x14ac:dyDescent="0.25">
      <c r="A16" s="5" t="s">
        <v>166</v>
      </c>
      <c r="B16" s="5"/>
      <c r="C16" s="5"/>
      <c r="D16" s="5"/>
      <c r="E16" s="5"/>
    </row>
    <row r="17" spans="1:5" x14ac:dyDescent="0.25">
      <c r="A17" s="5" t="s">
        <v>169</v>
      </c>
      <c r="B17" s="5"/>
      <c r="C17" s="5"/>
      <c r="D17" s="5"/>
      <c r="E17" s="5"/>
    </row>
    <row r="18" spans="1:5" x14ac:dyDescent="0.25">
      <c r="A18" s="5" t="s">
        <v>172</v>
      </c>
      <c r="B18" s="5"/>
      <c r="C18" s="5"/>
      <c r="D18" s="5"/>
      <c r="E18" s="5"/>
    </row>
    <row r="19" spans="1:5" x14ac:dyDescent="0.25">
      <c r="A19" s="5" t="s">
        <v>175</v>
      </c>
      <c r="B19" s="5"/>
      <c r="C19" s="5"/>
      <c r="D19" s="5"/>
      <c r="E19" s="5"/>
    </row>
    <row r="20" spans="1:5" x14ac:dyDescent="0.25">
      <c r="A20" s="5" t="s">
        <v>178</v>
      </c>
      <c r="B20" s="5"/>
      <c r="C20" s="5"/>
      <c r="D20" s="5"/>
      <c r="E20" s="5"/>
    </row>
    <row r="21" spans="1:5" x14ac:dyDescent="0.25">
      <c r="A21" s="5" t="s">
        <v>181</v>
      </c>
      <c r="B21" s="5"/>
      <c r="C21" s="5"/>
      <c r="D21" s="5"/>
      <c r="E21" s="5"/>
    </row>
    <row r="22" spans="1:5" x14ac:dyDescent="0.25">
      <c r="A22" s="5" t="s">
        <v>184</v>
      </c>
      <c r="B22" s="5"/>
      <c r="C22" s="5"/>
      <c r="D22" s="5"/>
      <c r="E22" s="5"/>
    </row>
    <row r="23" spans="1:5" x14ac:dyDescent="0.25">
      <c r="A23" s="5" t="s">
        <v>187</v>
      </c>
      <c r="B23" s="5"/>
      <c r="C23" s="5"/>
      <c r="D23" s="5"/>
      <c r="E23" s="5"/>
    </row>
    <row r="24" spans="1:5" x14ac:dyDescent="0.25">
      <c r="A24" s="5" t="s">
        <v>189</v>
      </c>
      <c r="B24" s="5"/>
      <c r="C24" s="5"/>
      <c r="D24" s="5"/>
      <c r="E24" s="5"/>
    </row>
  </sheetData>
  <sheetProtection selectLockedCells="1" selectUnlockedCells="1"/>
  <mergeCells count="2">
    <mergeCell ref="A1:E1"/>
    <mergeCell ref="G1:P1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="110" zoomScaleNormal="110" workbookViewId="0">
      <selection sqref="A1:E1"/>
    </sheetView>
  </sheetViews>
  <sheetFormatPr baseColWidth="10" defaultColWidth="10.7109375" defaultRowHeight="15" x14ac:dyDescent="0.25"/>
  <cols>
    <col min="1" max="1" width="8.140625" style="1" customWidth="1"/>
    <col min="2" max="5" width="21.42578125" style="1" customWidth="1"/>
    <col min="6" max="6" width="2.42578125" customWidth="1"/>
    <col min="7" max="7" width="6" customWidth="1"/>
    <col min="8" max="8" width="15.140625" customWidth="1"/>
    <col min="9" max="16" width="4.140625" customWidth="1"/>
  </cols>
  <sheetData>
    <row r="1" spans="1:16" x14ac:dyDescent="0.25">
      <c r="A1" s="862" t="s">
        <v>587</v>
      </c>
      <c r="B1" s="862"/>
      <c r="C1" s="862"/>
      <c r="D1" s="862"/>
      <c r="E1" s="862"/>
      <c r="G1" s="862" t="s">
        <v>95</v>
      </c>
      <c r="H1" s="862"/>
      <c r="I1" s="862"/>
      <c r="J1" s="862"/>
      <c r="K1" s="862"/>
      <c r="L1" s="862"/>
      <c r="M1" s="862"/>
      <c r="N1" s="862"/>
      <c r="O1" s="862"/>
      <c r="P1" s="862"/>
    </row>
    <row r="2" spans="1:16" x14ac:dyDescent="0.25">
      <c r="A2" s="7" t="s">
        <v>96</v>
      </c>
      <c r="B2" s="7" t="s">
        <v>97</v>
      </c>
      <c r="C2" s="7" t="s">
        <v>98</v>
      </c>
      <c r="D2" s="7" t="s">
        <v>99</v>
      </c>
      <c r="E2" s="7" t="s">
        <v>100</v>
      </c>
      <c r="G2" s="7" t="s">
        <v>101</v>
      </c>
      <c r="H2" s="7" t="s">
        <v>102</v>
      </c>
      <c r="I2" s="7" t="s">
        <v>103</v>
      </c>
      <c r="J2" s="7" t="s">
        <v>104</v>
      </c>
      <c r="K2" s="7" t="s">
        <v>105</v>
      </c>
      <c r="L2" s="7" t="s">
        <v>106</v>
      </c>
      <c r="M2" s="7" t="s">
        <v>107</v>
      </c>
      <c r="N2" s="7" t="s">
        <v>108</v>
      </c>
      <c r="O2" s="7" t="s">
        <v>109</v>
      </c>
      <c r="P2" s="7" t="s">
        <v>110</v>
      </c>
    </row>
    <row r="3" spans="1:16" x14ac:dyDescent="0.25">
      <c r="A3" s="5" t="s">
        <v>113</v>
      </c>
      <c r="B3" s="5"/>
      <c r="C3" s="5"/>
      <c r="D3" s="5"/>
      <c r="E3" s="5"/>
      <c r="G3" s="5">
        <v>1</v>
      </c>
      <c r="H3" s="5"/>
      <c r="I3" s="5"/>
      <c r="J3" s="5"/>
      <c r="K3" s="5"/>
      <c r="L3" s="34"/>
      <c r="M3" s="34"/>
      <c r="N3" s="34"/>
      <c r="O3" s="34"/>
      <c r="P3" s="34"/>
    </row>
    <row r="4" spans="1:16" x14ac:dyDescent="0.25">
      <c r="A4" s="5" t="s">
        <v>119</v>
      </c>
      <c r="B4" s="5"/>
      <c r="C4" s="5"/>
      <c r="D4" s="5"/>
      <c r="E4" s="5"/>
      <c r="G4" s="5">
        <v>2</v>
      </c>
      <c r="H4" s="5"/>
      <c r="I4" s="5"/>
      <c r="J4" s="5"/>
      <c r="K4" s="5"/>
      <c r="L4" s="34"/>
      <c r="M4" s="34"/>
      <c r="N4" s="34"/>
      <c r="O4" s="34"/>
      <c r="P4" s="34"/>
    </row>
    <row r="5" spans="1:16" x14ac:dyDescent="0.25">
      <c r="A5" s="5" t="s">
        <v>124</v>
      </c>
      <c r="B5" s="5"/>
      <c r="C5" s="5"/>
      <c r="D5" s="5"/>
      <c r="E5" s="5"/>
      <c r="G5" s="5">
        <v>3</v>
      </c>
      <c r="H5" s="5"/>
      <c r="I5" s="5"/>
      <c r="J5" s="5"/>
      <c r="K5" s="5"/>
      <c r="L5" s="34"/>
      <c r="M5" s="34"/>
      <c r="N5" s="34"/>
      <c r="O5" s="34"/>
      <c r="P5" s="34"/>
    </row>
    <row r="6" spans="1:16" x14ac:dyDescent="0.25">
      <c r="A6" s="5" t="s">
        <v>128</v>
      </c>
      <c r="B6" s="5"/>
      <c r="C6" s="5"/>
      <c r="D6" s="5"/>
      <c r="E6" s="5"/>
      <c r="G6" s="5">
        <v>4</v>
      </c>
      <c r="H6" s="5"/>
      <c r="I6" s="5"/>
      <c r="J6" s="5"/>
      <c r="K6" s="5"/>
      <c r="L6" s="34"/>
      <c r="M6" s="34"/>
      <c r="N6" s="34"/>
      <c r="O6" s="34"/>
      <c r="P6" s="34"/>
    </row>
    <row r="7" spans="1:16" x14ac:dyDescent="0.25">
      <c r="A7" s="5" t="s">
        <v>132</v>
      </c>
      <c r="B7" s="5"/>
      <c r="C7" s="5"/>
      <c r="D7" s="5"/>
      <c r="E7" s="5"/>
      <c r="G7" s="5">
        <v>5</v>
      </c>
      <c r="H7" s="5"/>
      <c r="I7" s="5"/>
      <c r="J7" s="5"/>
      <c r="K7" s="5"/>
      <c r="L7" s="34"/>
      <c r="M7" s="34"/>
      <c r="N7" s="34"/>
      <c r="O7" s="34"/>
      <c r="P7" s="34"/>
    </row>
    <row r="8" spans="1:16" x14ac:dyDescent="0.25">
      <c r="A8" s="5" t="s">
        <v>137</v>
      </c>
      <c r="B8" s="5"/>
      <c r="C8" s="5"/>
      <c r="D8" s="5"/>
      <c r="E8" s="5"/>
      <c r="G8" s="5">
        <v>6</v>
      </c>
      <c r="H8" s="5"/>
      <c r="I8" s="5"/>
      <c r="J8" s="5"/>
      <c r="K8" s="5"/>
      <c r="L8" s="34"/>
      <c r="M8" s="34"/>
      <c r="N8" s="34"/>
      <c r="O8" s="34"/>
      <c r="P8" s="34"/>
    </row>
    <row r="9" spans="1:16" x14ac:dyDescent="0.25">
      <c r="A9" s="5" t="s">
        <v>141</v>
      </c>
      <c r="B9" s="5"/>
      <c r="C9" s="5"/>
      <c r="D9" s="5"/>
      <c r="E9" s="5"/>
      <c r="G9" s="5">
        <v>7</v>
      </c>
      <c r="H9" s="5"/>
      <c r="I9" s="5"/>
      <c r="J9" s="5"/>
      <c r="K9" s="5"/>
      <c r="L9" s="34"/>
      <c r="M9" s="34"/>
      <c r="N9" s="34"/>
      <c r="O9" s="34"/>
      <c r="P9" s="34"/>
    </row>
    <row r="10" spans="1:16" x14ac:dyDescent="0.25">
      <c r="A10" s="5" t="s">
        <v>145</v>
      </c>
      <c r="B10" s="5"/>
      <c r="C10" s="5"/>
      <c r="D10" s="5"/>
      <c r="E10" s="5"/>
      <c r="G10" s="5">
        <v>8</v>
      </c>
      <c r="H10" s="5"/>
      <c r="I10" s="5"/>
      <c r="J10" s="5"/>
      <c r="K10" s="5"/>
      <c r="L10" s="34"/>
      <c r="M10" s="34"/>
      <c r="N10" s="34"/>
      <c r="O10" s="34"/>
      <c r="P10" s="34"/>
    </row>
    <row r="11" spans="1:16" x14ac:dyDescent="0.25">
      <c r="A11" s="5" t="s">
        <v>149</v>
      </c>
      <c r="B11" s="5"/>
      <c r="C11" s="5"/>
      <c r="D11" s="5"/>
      <c r="E11" s="5"/>
      <c r="G11" s="5">
        <v>9</v>
      </c>
      <c r="H11" s="5"/>
      <c r="I11" s="5"/>
      <c r="J11" s="5"/>
      <c r="K11" s="5"/>
      <c r="L11" s="34"/>
      <c r="M11" s="34"/>
      <c r="N11" s="34"/>
      <c r="O11" s="34"/>
      <c r="P11" s="34"/>
    </row>
    <row r="12" spans="1:16" x14ac:dyDescent="0.25">
      <c r="A12" s="5" t="s">
        <v>153</v>
      </c>
      <c r="B12" s="5"/>
      <c r="C12" s="5"/>
      <c r="D12" s="5"/>
      <c r="E12" s="5"/>
      <c r="G12" s="5">
        <v>10</v>
      </c>
      <c r="H12" s="5"/>
      <c r="I12" s="5"/>
      <c r="J12" s="5"/>
      <c r="K12" s="5"/>
      <c r="L12" s="34"/>
      <c r="M12" s="34"/>
      <c r="N12" s="34"/>
      <c r="O12" s="34"/>
      <c r="P12" s="34"/>
    </row>
    <row r="13" spans="1:16" x14ac:dyDescent="0.25">
      <c r="A13" s="5" t="s">
        <v>157</v>
      </c>
      <c r="B13" s="5"/>
      <c r="C13" s="5"/>
      <c r="D13" s="5"/>
      <c r="E13" s="5"/>
      <c r="G13" s="5">
        <v>11</v>
      </c>
      <c r="H13" s="5"/>
      <c r="I13" s="5"/>
      <c r="J13" s="5"/>
      <c r="K13" s="5"/>
      <c r="L13" s="34"/>
      <c r="M13" s="34"/>
      <c r="N13" s="34"/>
      <c r="O13" s="34"/>
      <c r="P13" s="34"/>
    </row>
    <row r="14" spans="1:16" x14ac:dyDescent="0.25">
      <c r="A14" s="5" t="s">
        <v>161</v>
      </c>
      <c r="B14" s="5"/>
      <c r="C14" s="5"/>
      <c r="D14" s="5"/>
      <c r="E14" s="5"/>
      <c r="G14" s="5">
        <v>12</v>
      </c>
      <c r="H14" s="5"/>
      <c r="I14" s="5"/>
      <c r="J14" s="5"/>
      <c r="K14" s="5"/>
      <c r="L14" s="34"/>
      <c r="M14" s="34"/>
      <c r="N14" s="34"/>
      <c r="O14" s="34"/>
      <c r="P14" s="34"/>
    </row>
    <row r="15" spans="1:16" x14ac:dyDescent="0.25">
      <c r="A15" s="5" t="s">
        <v>164</v>
      </c>
      <c r="B15" s="5"/>
      <c r="C15" s="5"/>
      <c r="D15" s="5"/>
      <c r="E15" s="5"/>
    </row>
    <row r="16" spans="1:16" x14ac:dyDescent="0.25">
      <c r="A16" s="5" t="s">
        <v>166</v>
      </c>
      <c r="B16" s="5"/>
      <c r="C16" s="5"/>
      <c r="D16" s="5"/>
      <c r="E16" s="5"/>
    </row>
    <row r="17" spans="1:5" x14ac:dyDescent="0.25">
      <c r="A17" s="5" t="s">
        <v>169</v>
      </c>
      <c r="B17" s="5"/>
      <c r="C17" s="5"/>
      <c r="D17" s="5"/>
      <c r="E17" s="5"/>
    </row>
    <row r="18" spans="1:5" x14ac:dyDescent="0.25">
      <c r="A18" s="5" t="s">
        <v>172</v>
      </c>
      <c r="B18" s="5"/>
      <c r="C18" s="5"/>
      <c r="D18" s="5"/>
      <c r="E18" s="5"/>
    </row>
    <row r="19" spans="1:5" x14ac:dyDescent="0.25">
      <c r="A19" s="5" t="s">
        <v>175</v>
      </c>
      <c r="B19" s="5"/>
      <c r="C19" s="5"/>
      <c r="D19" s="5"/>
      <c r="E19" s="5"/>
    </row>
    <row r="20" spans="1:5" x14ac:dyDescent="0.25">
      <c r="A20" s="5" t="s">
        <v>178</v>
      </c>
      <c r="B20" s="5"/>
      <c r="C20" s="5"/>
      <c r="D20" s="5"/>
      <c r="E20" s="5"/>
    </row>
    <row r="21" spans="1:5" x14ac:dyDescent="0.25">
      <c r="A21" s="5" t="s">
        <v>181</v>
      </c>
      <c r="B21" s="5"/>
      <c r="C21" s="5"/>
      <c r="D21" s="5"/>
      <c r="E21" s="5"/>
    </row>
    <row r="22" spans="1:5" x14ac:dyDescent="0.25">
      <c r="A22" s="5" t="s">
        <v>184</v>
      </c>
      <c r="B22" s="5"/>
      <c r="C22" s="5"/>
      <c r="D22" s="5"/>
      <c r="E22" s="5"/>
    </row>
    <row r="23" spans="1:5" x14ac:dyDescent="0.25">
      <c r="A23" s="5" t="s">
        <v>187</v>
      </c>
      <c r="B23" s="5"/>
      <c r="C23" s="5"/>
      <c r="D23" s="5"/>
      <c r="E23" s="5"/>
    </row>
    <row r="24" spans="1:5" x14ac:dyDescent="0.25">
      <c r="A24" s="5" t="s">
        <v>189</v>
      </c>
      <c r="B24" s="5"/>
      <c r="C24" s="5"/>
      <c r="D24" s="5"/>
      <c r="E24" s="5"/>
    </row>
    <row r="25" spans="1:5" x14ac:dyDescent="0.25">
      <c r="A25" s="11"/>
      <c r="B25" s="11"/>
      <c r="C25" s="11"/>
      <c r="D25" s="11"/>
      <c r="E25" s="11"/>
    </row>
    <row r="27" spans="1:5" x14ac:dyDescent="0.25">
      <c r="A27" s="862" t="s">
        <v>208</v>
      </c>
      <c r="B27" s="862"/>
      <c r="C27" s="862"/>
      <c r="D27" s="862"/>
      <c r="E27" s="862"/>
    </row>
    <row r="28" spans="1:5" x14ac:dyDescent="0.25">
      <c r="A28" s="7" t="s">
        <v>194</v>
      </c>
      <c r="B28" s="7" t="s">
        <v>97</v>
      </c>
      <c r="C28" s="7" t="s">
        <v>98</v>
      </c>
      <c r="D28" s="7" t="s">
        <v>99</v>
      </c>
      <c r="E28" s="7" t="s">
        <v>100</v>
      </c>
    </row>
    <row r="29" spans="1:5" x14ac:dyDescent="0.25">
      <c r="A29" s="5" t="s">
        <v>113</v>
      </c>
      <c r="B29" s="5"/>
      <c r="C29" s="5"/>
      <c r="D29" s="5"/>
      <c r="E29" s="5"/>
    </row>
    <row r="30" spans="1:5" x14ac:dyDescent="0.25">
      <c r="A30" s="5" t="s">
        <v>119</v>
      </c>
      <c r="B30" s="5"/>
      <c r="C30" s="5"/>
      <c r="D30" s="5"/>
      <c r="E30" s="5"/>
    </row>
    <row r="31" spans="1:5" x14ac:dyDescent="0.25">
      <c r="A31" s="5" t="s">
        <v>124</v>
      </c>
      <c r="B31" s="5"/>
      <c r="C31" s="5"/>
      <c r="D31" s="5"/>
      <c r="E31" s="5"/>
    </row>
    <row r="32" spans="1:5" x14ac:dyDescent="0.25">
      <c r="A32" s="5" t="s">
        <v>128</v>
      </c>
      <c r="B32" s="5"/>
      <c r="C32" s="5"/>
      <c r="D32" s="5"/>
      <c r="E32" s="5"/>
    </row>
    <row r="33" spans="1:5" x14ac:dyDescent="0.25">
      <c r="A33" s="5" t="s">
        <v>132</v>
      </c>
      <c r="B33" s="5"/>
      <c r="C33" s="5"/>
      <c r="D33" s="5"/>
      <c r="E33" s="5"/>
    </row>
  </sheetData>
  <sheetProtection selectLockedCells="1" selectUnlockedCells="1"/>
  <mergeCells count="3">
    <mergeCell ref="A1:E1"/>
    <mergeCell ref="G1:P1"/>
    <mergeCell ref="A27:E27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zoomScale="70" zoomScaleNormal="70" workbookViewId="0">
      <selection activeCell="K15" sqref="K15"/>
    </sheetView>
  </sheetViews>
  <sheetFormatPr baseColWidth="10" defaultRowHeight="12.75" x14ac:dyDescent="0.2"/>
  <cols>
    <col min="1" max="1" width="14.85546875" style="37" customWidth="1"/>
    <col min="2" max="2" width="6" style="38" customWidth="1"/>
    <col min="3" max="3" width="14.85546875" style="37" customWidth="1"/>
    <col min="4" max="4" width="16" style="37" customWidth="1"/>
    <col min="5" max="5" width="6" style="37" customWidth="1"/>
    <col min="6" max="6" width="16" style="37" customWidth="1"/>
    <col min="7" max="7" width="15.5703125" style="37" customWidth="1"/>
    <col min="8" max="8" width="3.5703125" style="37" customWidth="1"/>
    <col min="9" max="9" width="15.5703125" style="37" customWidth="1"/>
    <col min="10" max="10" width="11.140625" style="37" customWidth="1"/>
    <col min="11" max="16384" width="11.42578125" style="37"/>
  </cols>
  <sheetData>
    <row r="1" spans="1:10" x14ac:dyDescent="0.2">
      <c r="A1" s="39" t="s">
        <v>588</v>
      </c>
      <c r="B1" s="40" t="s">
        <v>589</v>
      </c>
      <c r="C1" s="41" t="s">
        <v>590</v>
      </c>
      <c r="D1" s="39" t="s">
        <v>591</v>
      </c>
      <c r="E1" s="40" t="s">
        <v>592</v>
      </c>
      <c r="F1" s="41" t="s">
        <v>593</v>
      </c>
      <c r="G1" s="39" t="s">
        <v>594</v>
      </c>
      <c r="H1" s="40" t="s">
        <v>595</v>
      </c>
      <c r="I1" s="41" t="s">
        <v>590</v>
      </c>
      <c r="J1" s="868" t="s">
        <v>97</v>
      </c>
    </row>
    <row r="2" spans="1:10" x14ac:dyDescent="0.2">
      <c r="A2" s="42" t="s">
        <v>596</v>
      </c>
      <c r="B2" s="43"/>
      <c r="C2" s="44" t="s">
        <v>597</v>
      </c>
      <c r="D2" s="42" t="s">
        <v>596</v>
      </c>
      <c r="E2" s="45"/>
      <c r="F2" s="44" t="s">
        <v>597</v>
      </c>
      <c r="G2" s="42" t="s">
        <v>596</v>
      </c>
      <c r="H2" s="45"/>
      <c r="I2" s="44" t="s">
        <v>597</v>
      </c>
      <c r="J2" s="868"/>
    </row>
    <row r="3" spans="1:10" x14ac:dyDescent="0.2">
      <c r="A3" s="866" t="s">
        <v>598</v>
      </c>
      <c r="B3" s="867" t="s">
        <v>599</v>
      </c>
      <c r="C3" s="865" t="s">
        <v>600</v>
      </c>
      <c r="D3" s="866" t="s">
        <v>601</v>
      </c>
      <c r="E3" s="867" t="s">
        <v>602</v>
      </c>
      <c r="F3" s="865" t="s">
        <v>603</v>
      </c>
      <c r="G3" s="866" t="s">
        <v>604</v>
      </c>
      <c r="H3" s="867" t="s">
        <v>605</v>
      </c>
      <c r="I3" s="865" t="s">
        <v>606</v>
      </c>
      <c r="J3" s="869">
        <v>36772</v>
      </c>
    </row>
    <row r="4" spans="1:10" x14ac:dyDescent="0.2">
      <c r="A4" s="866"/>
      <c r="B4" s="867"/>
      <c r="C4" s="865"/>
      <c r="D4" s="866"/>
      <c r="E4" s="867"/>
      <c r="F4" s="865"/>
      <c r="G4" s="866"/>
      <c r="H4" s="867"/>
      <c r="I4" s="865"/>
      <c r="J4" s="869"/>
    </row>
    <row r="5" spans="1:10" x14ac:dyDescent="0.2">
      <c r="A5" s="866" t="s">
        <v>607</v>
      </c>
      <c r="B5" s="867" t="s">
        <v>599</v>
      </c>
      <c r="C5" s="865" t="s">
        <v>598</v>
      </c>
      <c r="D5" s="866" t="s">
        <v>608</v>
      </c>
      <c r="E5" s="867" t="s">
        <v>609</v>
      </c>
      <c r="F5" s="865" t="s">
        <v>601</v>
      </c>
      <c r="G5" s="866" t="s">
        <v>606</v>
      </c>
      <c r="H5" s="867" t="s">
        <v>605</v>
      </c>
      <c r="I5" s="865" t="s">
        <v>610</v>
      </c>
      <c r="J5" s="869">
        <v>36779</v>
      </c>
    </row>
    <row r="6" spans="1:10" x14ac:dyDescent="0.2">
      <c r="A6" s="866"/>
      <c r="B6" s="867"/>
      <c r="C6" s="865"/>
      <c r="D6" s="866"/>
      <c r="E6" s="867"/>
      <c r="F6" s="865"/>
      <c r="G6" s="866"/>
      <c r="H6" s="867"/>
      <c r="I6" s="865"/>
      <c r="J6" s="869"/>
    </row>
    <row r="7" spans="1:10" x14ac:dyDescent="0.2">
      <c r="A7" s="866" t="s">
        <v>598</v>
      </c>
      <c r="B7" s="867" t="s">
        <v>611</v>
      </c>
      <c r="C7" s="865" t="s">
        <v>612</v>
      </c>
      <c r="D7" s="866" t="s">
        <v>601</v>
      </c>
      <c r="E7" s="867" t="s">
        <v>613</v>
      </c>
      <c r="F7" s="865" t="s">
        <v>614</v>
      </c>
      <c r="G7" s="866" t="s">
        <v>615</v>
      </c>
      <c r="H7" s="867" t="s">
        <v>605</v>
      </c>
      <c r="I7" s="865" t="s">
        <v>606</v>
      </c>
      <c r="J7" s="869">
        <v>36786</v>
      </c>
    </row>
    <row r="8" spans="1:10" x14ac:dyDescent="0.2">
      <c r="A8" s="866"/>
      <c r="B8" s="867"/>
      <c r="C8" s="865"/>
      <c r="D8" s="866"/>
      <c r="E8" s="867"/>
      <c r="F8" s="865"/>
      <c r="G8" s="866"/>
      <c r="H8" s="867"/>
      <c r="I8" s="865"/>
      <c r="J8" s="869"/>
    </row>
    <row r="9" spans="1:10" x14ac:dyDescent="0.2">
      <c r="A9" s="866" t="s">
        <v>616</v>
      </c>
      <c r="B9" s="867" t="s">
        <v>617</v>
      </c>
      <c r="C9" s="865" t="s">
        <v>598</v>
      </c>
      <c r="D9" s="866" t="s">
        <v>618</v>
      </c>
      <c r="E9" s="867" t="s">
        <v>619</v>
      </c>
      <c r="F9" s="865" t="s">
        <v>601</v>
      </c>
      <c r="G9" s="866" t="s">
        <v>606</v>
      </c>
      <c r="H9" s="867" t="s">
        <v>605</v>
      </c>
      <c r="I9" s="865" t="s">
        <v>620</v>
      </c>
      <c r="J9" s="869">
        <v>36800</v>
      </c>
    </row>
    <row r="10" spans="1:10" x14ac:dyDescent="0.2">
      <c r="A10" s="866"/>
      <c r="B10" s="867"/>
      <c r="C10" s="865"/>
      <c r="D10" s="866"/>
      <c r="E10" s="867"/>
      <c r="F10" s="865"/>
      <c r="G10" s="866"/>
      <c r="H10" s="867"/>
      <c r="I10" s="865"/>
      <c r="J10" s="869"/>
    </row>
    <row r="11" spans="1:10" x14ac:dyDescent="0.2">
      <c r="A11" s="866" t="s">
        <v>621</v>
      </c>
      <c r="B11" s="867" t="s">
        <v>611</v>
      </c>
      <c r="C11" s="865" t="s">
        <v>598</v>
      </c>
      <c r="D11" s="866" t="s">
        <v>622</v>
      </c>
      <c r="E11" s="867" t="s">
        <v>617</v>
      </c>
      <c r="F11" s="865" t="s">
        <v>601</v>
      </c>
      <c r="G11" s="866" t="s">
        <v>623</v>
      </c>
      <c r="H11" s="867" t="s">
        <v>605</v>
      </c>
      <c r="I11" s="865" t="s">
        <v>606</v>
      </c>
      <c r="J11" s="869">
        <v>36828</v>
      </c>
    </row>
    <row r="12" spans="1:10" x14ac:dyDescent="0.2">
      <c r="A12" s="866"/>
      <c r="B12" s="867"/>
      <c r="C12" s="865"/>
      <c r="D12" s="866"/>
      <c r="E12" s="867"/>
      <c r="F12" s="865"/>
      <c r="G12" s="866"/>
      <c r="H12" s="867"/>
      <c r="I12" s="865"/>
      <c r="J12" s="869"/>
    </row>
    <row r="13" spans="1:10" ht="12.75" customHeight="1" x14ac:dyDescent="0.2">
      <c r="A13" s="866" t="s">
        <v>598</v>
      </c>
      <c r="B13" s="867" t="s">
        <v>624</v>
      </c>
      <c r="C13" s="865" t="s">
        <v>625</v>
      </c>
      <c r="D13" s="866" t="s">
        <v>601</v>
      </c>
      <c r="E13" s="867" t="s">
        <v>602</v>
      </c>
      <c r="F13" s="865" t="s">
        <v>626</v>
      </c>
      <c r="G13" s="866" t="s">
        <v>606</v>
      </c>
      <c r="H13" s="867" t="s">
        <v>605</v>
      </c>
      <c r="I13" s="865" t="s">
        <v>621</v>
      </c>
      <c r="J13" s="869">
        <v>36842</v>
      </c>
    </row>
    <row r="14" spans="1:10" x14ac:dyDescent="0.2">
      <c r="A14" s="866"/>
      <c r="B14" s="867"/>
      <c r="C14" s="865"/>
      <c r="D14" s="866"/>
      <c r="E14" s="867"/>
      <c r="F14" s="865"/>
      <c r="G14" s="866"/>
      <c r="H14" s="867"/>
      <c r="I14" s="865"/>
      <c r="J14" s="869"/>
    </row>
    <row r="15" spans="1:10" x14ac:dyDescent="0.2">
      <c r="A15" s="866" t="s">
        <v>627</v>
      </c>
      <c r="B15" s="867" t="s">
        <v>628</v>
      </c>
      <c r="C15" s="865" t="s">
        <v>598</v>
      </c>
      <c r="D15" s="866" t="s">
        <v>629</v>
      </c>
      <c r="E15" s="867" t="s">
        <v>630</v>
      </c>
      <c r="F15" s="865" t="s">
        <v>601</v>
      </c>
      <c r="G15" s="866" t="s">
        <v>606</v>
      </c>
      <c r="H15" s="867" t="s">
        <v>605</v>
      </c>
      <c r="I15" s="865" t="s">
        <v>631</v>
      </c>
      <c r="J15" s="869">
        <v>36849</v>
      </c>
    </row>
    <row r="16" spans="1:10" x14ac:dyDescent="0.2">
      <c r="A16" s="866"/>
      <c r="B16" s="867"/>
      <c r="C16" s="865"/>
      <c r="D16" s="866"/>
      <c r="E16" s="867"/>
      <c r="F16" s="865"/>
      <c r="G16" s="866"/>
      <c r="H16" s="867"/>
      <c r="I16" s="865"/>
      <c r="J16" s="869"/>
    </row>
    <row r="17" spans="1:10" x14ac:dyDescent="0.2">
      <c r="A17" s="866" t="s">
        <v>598</v>
      </c>
      <c r="B17" s="867" t="s">
        <v>632</v>
      </c>
      <c r="C17" s="865" t="s">
        <v>633</v>
      </c>
      <c r="D17" s="866" t="s">
        <v>601</v>
      </c>
      <c r="E17" s="867" t="s">
        <v>634</v>
      </c>
      <c r="F17" s="865" t="s">
        <v>635</v>
      </c>
      <c r="G17" s="866" t="s">
        <v>636</v>
      </c>
      <c r="H17" s="867" t="s">
        <v>605</v>
      </c>
      <c r="I17" s="865" t="s">
        <v>606</v>
      </c>
      <c r="J17" s="869">
        <v>36863</v>
      </c>
    </row>
    <row r="18" spans="1:10" x14ac:dyDescent="0.2">
      <c r="A18" s="866"/>
      <c r="B18" s="867"/>
      <c r="C18" s="865"/>
      <c r="D18" s="866"/>
      <c r="E18" s="867"/>
      <c r="F18" s="865"/>
      <c r="G18" s="866"/>
      <c r="H18" s="867"/>
      <c r="I18" s="865"/>
      <c r="J18" s="869"/>
    </row>
    <row r="19" spans="1:10" x14ac:dyDescent="0.2">
      <c r="A19" s="866" t="s">
        <v>637</v>
      </c>
      <c r="B19" s="867" t="s">
        <v>638</v>
      </c>
      <c r="C19" s="865" t="s">
        <v>598</v>
      </c>
      <c r="D19" s="866" t="s">
        <v>639</v>
      </c>
      <c r="E19" s="867" t="s">
        <v>640</v>
      </c>
      <c r="F19" s="865" t="s">
        <v>601</v>
      </c>
      <c r="G19" s="866" t="s">
        <v>606</v>
      </c>
      <c r="H19" s="867" t="s">
        <v>605</v>
      </c>
      <c r="I19" s="865" t="s">
        <v>641</v>
      </c>
      <c r="J19" s="869">
        <v>36870</v>
      </c>
    </row>
    <row r="20" spans="1:10" x14ac:dyDescent="0.2">
      <c r="A20" s="866"/>
      <c r="B20" s="867"/>
      <c r="C20" s="865"/>
      <c r="D20" s="866"/>
      <c r="E20" s="867"/>
      <c r="F20" s="865"/>
      <c r="G20" s="866"/>
      <c r="H20" s="867"/>
      <c r="I20" s="865"/>
      <c r="J20" s="869"/>
    </row>
    <row r="21" spans="1:10" ht="12.75" customHeight="1" x14ac:dyDescent="0.2">
      <c r="A21" s="866" t="s">
        <v>598</v>
      </c>
      <c r="B21" s="867" t="s">
        <v>642</v>
      </c>
      <c r="C21" s="865" t="s">
        <v>643</v>
      </c>
      <c r="D21" s="866" t="s">
        <v>601</v>
      </c>
      <c r="E21" s="867" t="s">
        <v>624</v>
      </c>
      <c r="F21" s="865" t="s">
        <v>644</v>
      </c>
      <c r="G21" s="866" t="s">
        <v>645</v>
      </c>
      <c r="H21" s="867" t="s">
        <v>605</v>
      </c>
      <c r="I21" s="865" t="s">
        <v>606</v>
      </c>
      <c r="J21" s="869">
        <v>36898</v>
      </c>
    </row>
    <row r="22" spans="1:10" x14ac:dyDescent="0.2">
      <c r="A22" s="866"/>
      <c r="B22" s="867"/>
      <c r="C22" s="865"/>
      <c r="D22" s="866"/>
      <c r="E22" s="867"/>
      <c r="F22" s="865"/>
      <c r="G22" s="866"/>
      <c r="H22" s="867"/>
      <c r="I22" s="865"/>
      <c r="J22" s="869"/>
    </row>
    <row r="23" spans="1:10" x14ac:dyDescent="0.2">
      <c r="A23" s="866" t="s">
        <v>646</v>
      </c>
      <c r="B23" s="867" t="s">
        <v>611</v>
      </c>
      <c r="C23" s="865" t="s">
        <v>598</v>
      </c>
      <c r="D23" s="866" t="s">
        <v>647</v>
      </c>
      <c r="E23" s="867" t="s">
        <v>648</v>
      </c>
      <c r="F23" s="865" t="s">
        <v>601</v>
      </c>
      <c r="G23" s="866" t="s">
        <v>606</v>
      </c>
      <c r="H23" s="867" t="s">
        <v>605</v>
      </c>
      <c r="I23" s="865" t="s">
        <v>649</v>
      </c>
      <c r="J23" s="869">
        <v>36905</v>
      </c>
    </row>
    <row r="24" spans="1:10" x14ac:dyDescent="0.2">
      <c r="A24" s="866"/>
      <c r="B24" s="867"/>
      <c r="C24" s="865"/>
      <c r="D24" s="866"/>
      <c r="E24" s="867"/>
      <c r="F24" s="865"/>
      <c r="G24" s="866"/>
      <c r="H24" s="867"/>
      <c r="I24" s="865"/>
      <c r="J24" s="869"/>
    </row>
    <row r="25" spans="1:10" ht="12.75" customHeight="1" x14ac:dyDescent="0.2">
      <c r="A25" s="866" t="s">
        <v>600</v>
      </c>
      <c r="B25" s="867" t="s">
        <v>650</v>
      </c>
      <c r="C25" s="865" t="s">
        <v>598</v>
      </c>
      <c r="D25" s="870" t="s">
        <v>651</v>
      </c>
      <c r="E25" s="871" t="s">
        <v>652</v>
      </c>
      <c r="F25" s="865" t="s">
        <v>601</v>
      </c>
      <c r="G25" s="866" t="s">
        <v>606</v>
      </c>
      <c r="H25" s="867" t="s">
        <v>605</v>
      </c>
      <c r="I25" s="865" t="s">
        <v>604</v>
      </c>
      <c r="J25" s="869">
        <v>36919</v>
      </c>
    </row>
    <row r="26" spans="1:10" x14ac:dyDescent="0.2">
      <c r="A26" s="866"/>
      <c r="B26" s="867"/>
      <c r="C26" s="865"/>
      <c r="D26" s="870"/>
      <c r="E26" s="871"/>
      <c r="F26" s="865"/>
      <c r="G26" s="866"/>
      <c r="H26" s="867"/>
      <c r="I26" s="865"/>
      <c r="J26" s="869"/>
    </row>
    <row r="27" spans="1:10" x14ac:dyDescent="0.2">
      <c r="A27" s="866" t="s">
        <v>598</v>
      </c>
      <c r="B27" s="867" t="s">
        <v>653</v>
      </c>
      <c r="C27" s="865" t="s">
        <v>607</v>
      </c>
      <c r="D27" s="866" t="s">
        <v>601</v>
      </c>
      <c r="E27" s="867" t="s">
        <v>624</v>
      </c>
      <c r="F27" s="865" t="s">
        <v>608</v>
      </c>
      <c r="G27" s="866" t="s">
        <v>610</v>
      </c>
      <c r="H27" s="867" t="s">
        <v>605</v>
      </c>
      <c r="I27" s="865" t="s">
        <v>606</v>
      </c>
      <c r="J27" s="869">
        <v>36926</v>
      </c>
    </row>
    <row r="28" spans="1:10" x14ac:dyDescent="0.2">
      <c r="A28" s="866"/>
      <c r="B28" s="867"/>
      <c r="C28" s="865"/>
      <c r="D28" s="866"/>
      <c r="E28" s="867"/>
      <c r="F28" s="865"/>
      <c r="G28" s="866"/>
      <c r="H28" s="867"/>
      <c r="I28" s="865"/>
      <c r="J28" s="869"/>
    </row>
    <row r="29" spans="1:10" x14ac:dyDescent="0.2">
      <c r="A29" s="866" t="s">
        <v>612</v>
      </c>
      <c r="B29" s="867" t="s">
        <v>642</v>
      </c>
      <c r="C29" s="865" t="s">
        <v>598</v>
      </c>
      <c r="D29" s="866" t="s">
        <v>614</v>
      </c>
      <c r="E29" s="867" t="s">
        <v>654</v>
      </c>
      <c r="F29" s="865" t="s">
        <v>601</v>
      </c>
      <c r="G29" s="866" t="s">
        <v>606</v>
      </c>
      <c r="H29" s="867" t="s">
        <v>605</v>
      </c>
      <c r="I29" s="865" t="s">
        <v>615</v>
      </c>
      <c r="J29" s="869">
        <v>36940</v>
      </c>
    </row>
    <row r="30" spans="1:10" x14ac:dyDescent="0.2">
      <c r="A30" s="866"/>
      <c r="B30" s="867"/>
      <c r="C30" s="865"/>
      <c r="D30" s="866"/>
      <c r="E30" s="867"/>
      <c r="F30" s="865"/>
      <c r="G30" s="866"/>
      <c r="H30" s="867"/>
      <c r="I30" s="865"/>
      <c r="J30" s="869"/>
    </row>
    <row r="31" spans="1:10" ht="12.75" customHeight="1" x14ac:dyDescent="0.2">
      <c r="A31" s="866" t="s">
        <v>598</v>
      </c>
      <c r="B31" s="867" t="s">
        <v>655</v>
      </c>
      <c r="C31" s="865" t="s">
        <v>616</v>
      </c>
      <c r="D31" s="866" t="s">
        <v>601</v>
      </c>
      <c r="E31" s="867" t="s">
        <v>656</v>
      </c>
      <c r="F31" s="872" t="s">
        <v>657</v>
      </c>
      <c r="G31" s="866" t="s">
        <v>620</v>
      </c>
      <c r="H31" s="867" t="s">
        <v>605</v>
      </c>
      <c r="I31" s="865" t="s">
        <v>606</v>
      </c>
      <c r="J31" s="869">
        <v>36947</v>
      </c>
    </row>
    <row r="32" spans="1:10" x14ac:dyDescent="0.2">
      <c r="A32" s="866"/>
      <c r="B32" s="867"/>
      <c r="C32" s="865"/>
      <c r="D32" s="866"/>
      <c r="E32" s="867"/>
      <c r="F32" s="872"/>
      <c r="G32" s="866"/>
      <c r="H32" s="867"/>
      <c r="I32" s="865"/>
      <c r="J32" s="869"/>
    </row>
    <row r="33" spans="1:10" x14ac:dyDescent="0.2">
      <c r="A33" s="866" t="s">
        <v>598</v>
      </c>
      <c r="B33" s="867" t="s">
        <v>611</v>
      </c>
      <c r="C33" s="865" t="s">
        <v>621</v>
      </c>
      <c r="D33" s="866" t="s">
        <v>601</v>
      </c>
      <c r="E33" s="867" t="s">
        <v>650</v>
      </c>
      <c r="F33" s="865" t="s">
        <v>622</v>
      </c>
      <c r="G33" s="866" t="s">
        <v>606</v>
      </c>
      <c r="H33" s="867" t="s">
        <v>605</v>
      </c>
      <c r="I33" s="865" t="s">
        <v>623</v>
      </c>
      <c r="J33" s="869">
        <v>36954</v>
      </c>
    </row>
    <row r="34" spans="1:10" x14ac:dyDescent="0.2">
      <c r="A34" s="866"/>
      <c r="B34" s="867"/>
      <c r="C34" s="865"/>
      <c r="D34" s="866"/>
      <c r="E34" s="867"/>
      <c r="F34" s="865"/>
      <c r="G34" s="866"/>
      <c r="H34" s="867"/>
      <c r="I34" s="865"/>
      <c r="J34" s="869"/>
    </row>
    <row r="35" spans="1:10" x14ac:dyDescent="0.2">
      <c r="A35" s="866" t="s">
        <v>625</v>
      </c>
      <c r="B35" s="867" t="s">
        <v>617</v>
      </c>
      <c r="C35" s="865" t="s">
        <v>598</v>
      </c>
      <c r="D35" s="866" t="s">
        <v>626</v>
      </c>
      <c r="E35" s="867" t="s">
        <v>658</v>
      </c>
      <c r="F35" s="865" t="s">
        <v>601</v>
      </c>
      <c r="G35" s="866" t="s">
        <v>621</v>
      </c>
      <c r="H35" s="867" t="s">
        <v>605</v>
      </c>
      <c r="I35" s="865" t="s">
        <v>606</v>
      </c>
      <c r="J35" s="869">
        <v>36968</v>
      </c>
    </row>
    <row r="36" spans="1:10" x14ac:dyDescent="0.2">
      <c r="A36" s="866"/>
      <c r="B36" s="867"/>
      <c r="C36" s="865"/>
      <c r="D36" s="866"/>
      <c r="E36" s="867"/>
      <c r="F36" s="865"/>
      <c r="G36" s="866"/>
      <c r="H36" s="867"/>
      <c r="I36" s="865"/>
      <c r="J36" s="869"/>
    </row>
    <row r="37" spans="1:10" x14ac:dyDescent="0.2">
      <c r="A37" s="866" t="s">
        <v>598</v>
      </c>
      <c r="B37" s="867" t="s">
        <v>648</v>
      </c>
      <c r="C37" s="865" t="s">
        <v>627</v>
      </c>
      <c r="D37" s="866" t="s">
        <v>601</v>
      </c>
      <c r="E37" s="867" t="s">
        <v>628</v>
      </c>
      <c r="F37" s="865" t="s">
        <v>629</v>
      </c>
      <c r="G37" s="866" t="s">
        <v>631</v>
      </c>
      <c r="H37" s="867" t="s">
        <v>605</v>
      </c>
      <c r="I37" s="865" t="s">
        <v>606</v>
      </c>
      <c r="J37" s="869">
        <v>36975</v>
      </c>
    </row>
    <row r="38" spans="1:10" x14ac:dyDescent="0.2">
      <c r="A38" s="866"/>
      <c r="B38" s="867"/>
      <c r="C38" s="865"/>
      <c r="D38" s="866"/>
      <c r="E38" s="867"/>
      <c r="F38" s="865"/>
      <c r="G38" s="866"/>
      <c r="H38" s="867"/>
      <c r="I38" s="865"/>
      <c r="J38" s="869"/>
    </row>
    <row r="39" spans="1:10" x14ac:dyDescent="0.2">
      <c r="A39" s="866" t="s">
        <v>633</v>
      </c>
      <c r="B39" s="867" t="s">
        <v>659</v>
      </c>
      <c r="C39" s="865" t="s">
        <v>598</v>
      </c>
      <c r="D39" s="866" t="s">
        <v>635</v>
      </c>
      <c r="E39" s="867" t="s">
        <v>599</v>
      </c>
      <c r="F39" s="865" t="s">
        <v>601</v>
      </c>
      <c r="G39" s="866" t="s">
        <v>606</v>
      </c>
      <c r="H39" s="867" t="s">
        <v>605</v>
      </c>
      <c r="I39" s="865" t="s">
        <v>636</v>
      </c>
      <c r="J39" s="869">
        <v>36989</v>
      </c>
    </row>
    <row r="40" spans="1:10" x14ac:dyDescent="0.2">
      <c r="A40" s="866"/>
      <c r="B40" s="867"/>
      <c r="C40" s="865"/>
      <c r="D40" s="866"/>
      <c r="E40" s="867"/>
      <c r="F40" s="865"/>
      <c r="G40" s="866"/>
      <c r="H40" s="867"/>
      <c r="I40" s="865"/>
      <c r="J40" s="869"/>
    </row>
    <row r="41" spans="1:10" x14ac:dyDescent="0.2">
      <c r="A41" s="866" t="s">
        <v>598</v>
      </c>
      <c r="B41" s="867" t="s">
        <v>638</v>
      </c>
      <c r="C41" s="865" t="s">
        <v>637</v>
      </c>
      <c r="D41" s="866" t="s">
        <v>601</v>
      </c>
      <c r="E41" s="867" t="s">
        <v>660</v>
      </c>
      <c r="F41" s="865" t="s">
        <v>639</v>
      </c>
      <c r="G41" s="866" t="s">
        <v>641</v>
      </c>
      <c r="H41" s="867"/>
      <c r="I41" s="865" t="s">
        <v>606</v>
      </c>
      <c r="J41" s="869">
        <v>37003</v>
      </c>
    </row>
    <row r="42" spans="1:10" x14ac:dyDescent="0.2">
      <c r="A42" s="866"/>
      <c r="B42" s="867"/>
      <c r="C42" s="865"/>
      <c r="D42" s="866"/>
      <c r="E42" s="867"/>
      <c r="F42" s="865"/>
      <c r="G42" s="866"/>
      <c r="H42" s="867"/>
      <c r="I42" s="865"/>
      <c r="J42" s="869"/>
    </row>
    <row r="43" spans="1:10" x14ac:dyDescent="0.2">
      <c r="A43" s="866" t="s">
        <v>643</v>
      </c>
      <c r="B43" s="867" t="s">
        <v>661</v>
      </c>
      <c r="C43" s="865" t="s">
        <v>598</v>
      </c>
      <c r="D43" s="866" t="s">
        <v>644</v>
      </c>
      <c r="E43" s="867" t="s">
        <v>662</v>
      </c>
      <c r="F43" s="865" t="s">
        <v>601</v>
      </c>
      <c r="G43" s="866" t="s">
        <v>606</v>
      </c>
      <c r="H43" s="867" t="s">
        <v>605</v>
      </c>
      <c r="I43" s="865" t="s">
        <v>645</v>
      </c>
      <c r="J43" s="869">
        <v>37010</v>
      </c>
    </row>
    <row r="44" spans="1:10" x14ac:dyDescent="0.2">
      <c r="A44" s="866"/>
      <c r="B44" s="867"/>
      <c r="C44" s="865"/>
      <c r="D44" s="866"/>
      <c r="E44" s="867"/>
      <c r="F44" s="865"/>
      <c r="G44" s="866"/>
      <c r="H44" s="867"/>
      <c r="I44" s="865"/>
      <c r="J44" s="869"/>
    </row>
    <row r="45" spans="1:10" x14ac:dyDescent="0.2">
      <c r="A45" s="874" t="s">
        <v>598</v>
      </c>
      <c r="B45" s="875" t="s">
        <v>642</v>
      </c>
      <c r="C45" s="873" t="s">
        <v>646</v>
      </c>
      <c r="D45" s="874" t="s">
        <v>601</v>
      </c>
      <c r="E45" s="875" t="s">
        <v>638</v>
      </c>
      <c r="F45" s="873" t="s">
        <v>647</v>
      </c>
      <c r="G45" s="874" t="s">
        <v>649</v>
      </c>
      <c r="H45" s="875" t="s">
        <v>605</v>
      </c>
      <c r="I45" s="873" t="s">
        <v>606</v>
      </c>
      <c r="J45" s="869">
        <v>37017</v>
      </c>
    </row>
    <row r="46" spans="1:10" x14ac:dyDescent="0.2">
      <c r="A46" s="874"/>
      <c r="B46" s="875"/>
      <c r="C46" s="873"/>
      <c r="D46" s="874"/>
      <c r="E46" s="875"/>
      <c r="F46" s="873"/>
      <c r="G46" s="874"/>
      <c r="H46" s="875"/>
      <c r="I46" s="873"/>
      <c r="J46" s="869"/>
    </row>
    <row r="47" spans="1:10" x14ac:dyDescent="0.2">
      <c r="A47" s="876" t="s">
        <v>520</v>
      </c>
      <c r="B47" s="876"/>
      <c r="C47" s="876"/>
      <c r="D47" s="876"/>
      <c r="E47" s="876"/>
      <c r="F47" s="876"/>
      <c r="G47" s="876"/>
      <c r="H47" s="876"/>
      <c r="I47" s="876"/>
    </row>
    <row r="48" spans="1:10" x14ac:dyDescent="0.2">
      <c r="A48" s="48" t="s">
        <v>663</v>
      </c>
      <c r="D48" s="49"/>
      <c r="E48" s="49"/>
      <c r="F48" s="50"/>
      <c r="G48" s="49"/>
      <c r="H48" s="49"/>
      <c r="I48" s="50"/>
    </row>
    <row r="49" spans="1:9" x14ac:dyDescent="0.2">
      <c r="A49" s="46" t="s">
        <v>598</v>
      </c>
      <c r="B49" s="51" t="s">
        <v>664</v>
      </c>
      <c r="C49" s="46" t="s">
        <v>665</v>
      </c>
      <c r="D49" s="52"/>
      <c r="E49" s="53"/>
      <c r="F49" s="52"/>
      <c r="G49" s="52"/>
      <c r="H49" s="53"/>
      <c r="I49" s="52"/>
    </row>
    <row r="50" spans="1:9" x14ac:dyDescent="0.2">
      <c r="B50" s="48" t="s">
        <v>666</v>
      </c>
      <c r="D50" s="49"/>
      <c r="E50" s="49"/>
      <c r="F50" s="50"/>
      <c r="G50" s="49"/>
      <c r="H50" s="49"/>
      <c r="I50" s="50"/>
    </row>
  </sheetData>
  <sheetProtection selectLockedCells="1" selectUnlockedCells="1"/>
  <mergeCells count="224">
    <mergeCell ref="J45:J46"/>
    <mergeCell ref="A47:C47"/>
    <mergeCell ref="D47:F47"/>
    <mergeCell ref="G47:I47"/>
    <mergeCell ref="J43:J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1:J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39:J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37:J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5:J36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3:J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1:J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29:J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27:J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5:J26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3:J24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J21:J22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J19:J20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J17:J18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5:J16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J13:J14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J11:J12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9:J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7:J8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5:J6"/>
    <mergeCell ref="A7:A8"/>
    <mergeCell ref="B7:B8"/>
    <mergeCell ref="C7:C8"/>
    <mergeCell ref="D7:D8"/>
    <mergeCell ref="E7:E8"/>
    <mergeCell ref="J3:J4"/>
    <mergeCell ref="A5:A6"/>
    <mergeCell ref="B5:B6"/>
    <mergeCell ref="C5:C6"/>
    <mergeCell ref="D5:D6"/>
    <mergeCell ref="E5:E6"/>
    <mergeCell ref="F3:F4"/>
    <mergeCell ref="G3:G4"/>
    <mergeCell ref="H3:H4"/>
    <mergeCell ref="I3:I4"/>
    <mergeCell ref="F7:F8"/>
    <mergeCell ref="G7:G8"/>
    <mergeCell ref="H7:H8"/>
    <mergeCell ref="I7:I8"/>
    <mergeCell ref="F5:F6"/>
    <mergeCell ref="G5:G6"/>
    <mergeCell ref="H5:H6"/>
    <mergeCell ref="I5:I6"/>
    <mergeCell ref="J1:J2"/>
    <mergeCell ref="A3:A4"/>
    <mergeCell ref="B3:B4"/>
    <mergeCell ref="C3:C4"/>
    <mergeCell ref="D3:D4"/>
    <mergeCell ref="E3:E4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zoomScale="85" zoomScaleNormal="85" workbookViewId="0">
      <selection activeCell="N13" sqref="N13"/>
    </sheetView>
  </sheetViews>
  <sheetFormatPr baseColWidth="10" defaultColWidth="20.7109375" defaultRowHeight="12.75" x14ac:dyDescent="0.2"/>
  <cols>
    <col min="1" max="1" width="16.42578125" style="37" customWidth="1"/>
    <col min="2" max="2" width="4.7109375" style="38" customWidth="1"/>
    <col min="3" max="3" width="16.42578125" style="37" customWidth="1"/>
    <col min="4" max="4" width="14.5703125" style="37" customWidth="1"/>
    <col min="5" max="5" width="4.7109375" style="37" customWidth="1"/>
    <col min="6" max="6" width="14.5703125" style="37" customWidth="1"/>
    <col min="7" max="7" width="15.5703125" style="37" customWidth="1"/>
    <col min="8" max="8" width="4.7109375" style="37" customWidth="1"/>
    <col min="9" max="9" width="15.5703125" style="37" customWidth="1"/>
    <col min="10" max="10" width="10.85546875" style="37" customWidth="1"/>
    <col min="11" max="11" width="11.42578125" style="37" customWidth="1"/>
    <col min="12" max="12" width="5" style="37" customWidth="1"/>
    <col min="13" max="13" width="26.7109375" style="37" customWidth="1"/>
    <col min="14" max="14" width="5.7109375" style="37" customWidth="1"/>
    <col min="15" max="15" width="5" style="37" customWidth="1"/>
    <col min="16" max="16" width="4.5703125" style="37" customWidth="1"/>
    <col min="17" max="17" width="3.5703125" style="37" customWidth="1"/>
    <col min="18" max="18" width="4.5703125" style="37" customWidth="1"/>
    <col min="19" max="19" width="5.28515625" style="37" customWidth="1"/>
    <col min="20" max="20" width="6" style="37" customWidth="1"/>
    <col min="21" max="21" width="5.85546875" style="37" customWidth="1"/>
    <col min="22" max="253" width="11.42578125" style="37" customWidth="1"/>
    <col min="254" max="16384" width="20.7109375" style="37"/>
  </cols>
  <sheetData>
    <row r="1" spans="1:10" x14ac:dyDescent="0.2">
      <c r="A1" s="39" t="s">
        <v>588</v>
      </c>
      <c r="B1" s="40" t="s">
        <v>589</v>
      </c>
      <c r="C1" s="41" t="s">
        <v>593</v>
      </c>
      <c r="D1" s="39" t="s">
        <v>591</v>
      </c>
      <c r="E1" s="40" t="s">
        <v>592</v>
      </c>
      <c r="F1" s="41" t="s">
        <v>593</v>
      </c>
      <c r="G1" s="39" t="s">
        <v>594</v>
      </c>
      <c r="H1" s="40" t="s">
        <v>595</v>
      </c>
      <c r="I1" s="41" t="s">
        <v>590</v>
      </c>
      <c r="J1" s="868" t="s">
        <v>97</v>
      </c>
    </row>
    <row r="2" spans="1:10" x14ac:dyDescent="0.2">
      <c r="A2" s="42" t="s">
        <v>596</v>
      </c>
      <c r="B2" s="43"/>
      <c r="C2" s="44" t="s">
        <v>597</v>
      </c>
      <c r="D2" s="42" t="s">
        <v>596</v>
      </c>
      <c r="E2" s="45"/>
      <c r="F2" s="44" t="s">
        <v>597</v>
      </c>
      <c r="G2" s="42" t="s">
        <v>596</v>
      </c>
      <c r="H2" s="45"/>
      <c r="I2" s="44" t="s">
        <v>597</v>
      </c>
      <c r="J2" s="868"/>
    </row>
    <row r="3" spans="1:10" x14ac:dyDescent="0.2">
      <c r="A3" s="866" t="s">
        <v>667</v>
      </c>
      <c r="B3" s="867" t="s">
        <v>638</v>
      </c>
      <c r="C3" s="865" t="s">
        <v>598</v>
      </c>
      <c r="D3" s="866" t="s">
        <v>668</v>
      </c>
      <c r="E3" s="867" t="s">
        <v>642</v>
      </c>
      <c r="F3" s="865" t="s">
        <v>601</v>
      </c>
      <c r="G3" s="866" t="s">
        <v>606</v>
      </c>
      <c r="H3" s="867" t="s">
        <v>605</v>
      </c>
      <c r="I3" s="865" t="s">
        <v>604</v>
      </c>
      <c r="J3" s="869">
        <v>37143</v>
      </c>
    </row>
    <row r="4" spans="1:10" x14ac:dyDescent="0.2">
      <c r="A4" s="866"/>
      <c r="B4" s="867"/>
      <c r="C4" s="865"/>
      <c r="D4" s="866"/>
      <c r="E4" s="867"/>
      <c r="F4" s="865"/>
      <c r="G4" s="866"/>
      <c r="H4" s="867"/>
      <c r="I4" s="865"/>
      <c r="J4" s="869"/>
    </row>
    <row r="5" spans="1:10" x14ac:dyDescent="0.2">
      <c r="A5" s="866" t="s">
        <v>598</v>
      </c>
      <c r="B5" s="867" t="s">
        <v>656</v>
      </c>
      <c r="C5" s="865" t="s">
        <v>669</v>
      </c>
      <c r="D5" s="866" t="s">
        <v>601</v>
      </c>
      <c r="E5" s="867" t="s">
        <v>670</v>
      </c>
      <c r="F5" s="865" t="s">
        <v>623</v>
      </c>
      <c r="G5" s="866" t="s">
        <v>645</v>
      </c>
      <c r="H5" s="867" t="s">
        <v>605</v>
      </c>
      <c r="I5" s="865" t="s">
        <v>606</v>
      </c>
      <c r="J5" s="869">
        <v>37157</v>
      </c>
    </row>
    <row r="6" spans="1:10" x14ac:dyDescent="0.2">
      <c r="A6" s="866"/>
      <c r="B6" s="867"/>
      <c r="C6" s="865"/>
      <c r="D6" s="866"/>
      <c r="E6" s="867"/>
      <c r="F6" s="865"/>
      <c r="G6" s="866"/>
      <c r="H6" s="867"/>
      <c r="I6" s="865"/>
      <c r="J6" s="869"/>
    </row>
    <row r="7" spans="1:10" x14ac:dyDescent="0.2">
      <c r="A7" s="866" t="s">
        <v>598</v>
      </c>
      <c r="B7" s="867" t="s">
        <v>662</v>
      </c>
      <c r="C7" s="865" t="s">
        <v>607</v>
      </c>
      <c r="D7" s="866" t="s">
        <v>601</v>
      </c>
      <c r="E7" s="867" t="s">
        <v>671</v>
      </c>
      <c r="F7" s="865" t="s">
        <v>672</v>
      </c>
      <c r="G7" s="866" t="s">
        <v>610</v>
      </c>
      <c r="H7" s="867" t="s">
        <v>605</v>
      </c>
      <c r="I7" s="865" t="s">
        <v>606</v>
      </c>
      <c r="J7" s="869">
        <v>37171</v>
      </c>
    </row>
    <row r="8" spans="1:10" x14ac:dyDescent="0.2">
      <c r="A8" s="866"/>
      <c r="B8" s="867"/>
      <c r="C8" s="865"/>
      <c r="D8" s="866"/>
      <c r="E8" s="867"/>
      <c r="F8" s="865"/>
      <c r="G8" s="866"/>
      <c r="H8" s="867"/>
      <c r="I8" s="865"/>
      <c r="J8" s="869"/>
    </row>
    <row r="9" spans="1:10" x14ac:dyDescent="0.2">
      <c r="A9" s="866" t="s">
        <v>673</v>
      </c>
      <c r="B9" s="867" t="s">
        <v>653</v>
      </c>
      <c r="C9" s="865" t="s">
        <v>598</v>
      </c>
      <c r="D9" s="866" t="s">
        <v>674</v>
      </c>
      <c r="E9" s="867" t="s">
        <v>634</v>
      </c>
      <c r="F9" s="865" t="s">
        <v>601</v>
      </c>
      <c r="G9" s="866" t="s">
        <v>606</v>
      </c>
      <c r="H9" s="867" t="s">
        <v>605</v>
      </c>
      <c r="I9" s="865" t="s">
        <v>626</v>
      </c>
      <c r="J9" s="869">
        <v>37185</v>
      </c>
    </row>
    <row r="10" spans="1:10" x14ac:dyDescent="0.2">
      <c r="A10" s="866"/>
      <c r="B10" s="867"/>
      <c r="C10" s="865"/>
      <c r="D10" s="866"/>
      <c r="E10" s="867"/>
      <c r="F10" s="865"/>
      <c r="G10" s="866"/>
      <c r="H10" s="867"/>
      <c r="I10" s="865"/>
      <c r="J10" s="869"/>
    </row>
    <row r="11" spans="1:10" x14ac:dyDescent="0.2">
      <c r="A11" s="866" t="s">
        <v>598</v>
      </c>
      <c r="B11" s="867" t="s">
        <v>675</v>
      </c>
      <c r="C11" s="865" t="s">
        <v>676</v>
      </c>
      <c r="D11" s="866" t="s">
        <v>601</v>
      </c>
      <c r="E11" s="867" t="s">
        <v>677</v>
      </c>
      <c r="F11" s="865" t="s">
        <v>678</v>
      </c>
      <c r="G11" s="866" t="s">
        <v>679</v>
      </c>
      <c r="H11" s="867" t="s">
        <v>605</v>
      </c>
      <c r="I11" s="865" t="s">
        <v>606</v>
      </c>
      <c r="J11" s="869">
        <v>37192</v>
      </c>
    </row>
    <row r="12" spans="1:10" x14ac:dyDescent="0.2">
      <c r="A12" s="866"/>
      <c r="B12" s="867"/>
      <c r="C12" s="865"/>
      <c r="D12" s="866"/>
      <c r="E12" s="867"/>
      <c r="F12" s="865"/>
      <c r="G12" s="866"/>
      <c r="H12" s="867"/>
      <c r="I12" s="865"/>
      <c r="J12" s="869"/>
    </row>
    <row r="13" spans="1:10" ht="12.75" customHeight="1" x14ac:dyDescent="0.2">
      <c r="A13" s="866" t="s">
        <v>680</v>
      </c>
      <c r="B13" s="867" t="s">
        <v>681</v>
      </c>
      <c r="C13" s="865" t="s">
        <v>598</v>
      </c>
      <c r="D13" s="866" t="s">
        <v>682</v>
      </c>
      <c r="E13" s="867" t="s">
        <v>661</v>
      </c>
      <c r="F13" s="865" t="s">
        <v>601</v>
      </c>
      <c r="G13" s="866" t="s">
        <v>606</v>
      </c>
      <c r="H13" s="867" t="s">
        <v>605</v>
      </c>
      <c r="I13" s="865" t="s">
        <v>636</v>
      </c>
      <c r="J13" s="869">
        <v>37206</v>
      </c>
    </row>
    <row r="14" spans="1:10" x14ac:dyDescent="0.2">
      <c r="A14" s="866"/>
      <c r="B14" s="867"/>
      <c r="C14" s="865"/>
      <c r="D14" s="866"/>
      <c r="E14" s="867"/>
      <c r="F14" s="865"/>
      <c r="G14" s="866"/>
      <c r="H14" s="867"/>
      <c r="I14" s="865"/>
      <c r="J14" s="869"/>
    </row>
    <row r="15" spans="1:10" x14ac:dyDescent="0.2">
      <c r="A15" s="866" t="s">
        <v>598</v>
      </c>
      <c r="B15" s="867" t="s">
        <v>628</v>
      </c>
      <c r="C15" s="865" t="s">
        <v>683</v>
      </c>
      <c r="D15" s="866" t="s">
        <v>601</v>
      </c>
      <c r="E15" s="867" t="s">
        <v>684</v>
      </c>
      <c r="F15" s="865" t="s">
        <v>614</v>
      </c>
      <c r="G15" s="866" t="s">
        <v>685</v>
      </c>
      <c r="H15" s="867" t="s">
        <v>605</v>
      </c>
      <c r="I15" s="865" t="s">
        <v>606</v>
      </c>
      <c r="J15" s="869">
        <v>37213</v>
      </c>
    </row>
    <row r="16" spans="1:10" x14ac:dyDescent="0.2">
      <c r="A16" s="866"/>
      <c r="B16" s="867"/>
      <c r="C16" s="865"/>
      <c r="D16" s="866"/>
      <c r="E16" s="867"/>
      <c r="F16" s="865"/>
      <c r="G16" s="866"/>
      <c r="H16" s="867"/>
      <c r="I16" s="865"/>
      <c r="J16" s="869"/>
    </row>
    <row r="17" spans="1:21" ht="12.75" customHeight="1" x14ac:dyDescent="0.2">
      <c r="A17" s="866" t="s">
        <v>686</v>
      </c>
      <c r="B17" s="867" t="s">
        <v>664</v>
      </c>
      <c r="C17" s="865" t="s">
        <v>598</v>
      </c>
      <c r="D17" s="870" t="s">
        <v>687</v>
      </c>
      <c r="E17" s="867" t="s">
        <v>605</v>
      </c>
      <c r="F17" s="865" t="s">
        <v>601</v>
      </c>
      <c r="G17" s="866" t="s">
        <v>606</v>
      </c>
      <c r="H17" s="867" t="s">
        <v>605</v>
      </c>
      <c r="I17" s="865" t="s">
        <v>649</v>
      </c>
      <c r="J17" s="869">
        <v>37227</v>
      </c>
    </row>
    <row r="18" spans="1:21" x14ac:dyDescent="0.2">
      <c r="A18" s="866"/>
      <c r="B18" s="867"/>
      <c r="C18" s="865"/>
      <c r="D18" s="870"/>
      <c r="E18" s="867"/>
      <c r="F18" s="865"/>
      <c r="G18" s="866"/>
      <c r="H18" s="867"/>
      <c r="I18" s="865"/>
      <c r="J18" s="869"/>
    </row>
    <row r="19" spans="1:21" x14ac:dyDescent="0.2">
      <c r="A19" s="866" t="s">
        <v>598</v>
      </c>
      <c r="B19" s="867" t="s">
        <v>630</v>
      </c>
      <c r="C19" s="865" t="s">
        <v>688</v>
      </c>
      <c r="D19" s="866" t="s">
        <v>601</v>
      </c>
      <c r="E19" s="867" t="s">
        <v>689</v>
      </c>
      <c r="F19" s="865" t="s">
        <v>608</v>
      </c>
      <c r="G19" s="866" t="s">
        <v>690</v>
      </c>
      <c r="H19" s="867" t="s">
        <v>632</v>
      </c>
      <c r="I19" s="865" t="s">
        <v>606</v>
      </c>
      <c r="J19" s="869">
        <v>37234</v>
      </c>
    </row>
    <row r="20" spans="1:21" x14ac:dyDescent="0.2">
      <c r="A20" s="866"/>
      <c r="B20" s="867"/>
      <c r="C20" s="865"/>
      <c r="D20" s="866"/>
      <c r="E20" s="867"/>
      <c r="F20" s="865"/>
      <c r="G20" s="866"/>
      <c r="H20" s="867"/>
      <c r="I20" s="865"/>
      <c r="J20" s="869"/>
    </row>
    <row r="21" spans="1:21" ht="12.75" customHeight="1" x14ac:dyDescent="0.2">
      <c r="A21" s="866" t="s">
        <v>643</v>
      </c>
      <c r="B21" s="867" t="s">
        <v>662</v>
      </c>
      <c r="C21" s="865" t="s">
        <v>598</v>
      </c>
      <c r="D21" s="866" t="s">
        <v>691</v>
      </c>
      <c r="E21" s="867" t="s">
        <v>692</v>
      </c>
      <c r="F21" s="865" t="s">
        <v>601</v>
      </c>
      <c r="G21" s="866" t="s">
        <v>606</v>
      </c>
      <c r="H21" s="867" t="s">
        <v>605</v>
      </c>
      <c r="I21" s="865" t="s">
        <v>693</v>
      </c>
      <c r="J21" s="869">
        <v>37241</v>
      </c>
    </row>
    <row r="22" spans="1:21" x14ac:dyDescent="0.2">
      <c r="A22" s="866"/>
      <c r="B22" s="867"/>
      <c r="C22" s="865"/>
      <c r="D22" s="866"/>
      <c r="E22" s="867"/>
      <c r="F22" s="865"/>
      <c r="G22" s="866"/>
      <c r="H22" s="867"/>
      <c r="I22" s="865"/>
      <c r="J22" s="869"/>
    </row>
    <row r="23" spans="1:21" x14ac:dyDescent="0.2">
      <c r="A23" s="866" t="s">
        <v>598</v>
      </c>
      <c r="B23" s="867" t="s">
        <v>624</v>
      </c>
      <c r="C23" s="865" t="s">
        <v>694</v>
      </c>
      <c r="D23" s="866" t="s">
        <v>601</v>
      </c>
      <c r="E23" s="867" t="s">
        <v>659</v>
      </c>
      <c r="F23" s="865" t="s">
        <v>695</v>
      </c>
      <c r="G23" s="866" t="s">
        <v>696</v>
      </c>
      <c r="H23" s="867" t="s">
        <v>652</v>
      </c>
      <c r="I23" s="865" t="s">
        <v>606</v>
      </c>
      <c r="J23" s="869">
        <v>37269</v>
      </c>
    </row>
    <row r="24" spans="1:21" x14ac:dyDescent="0.2">
      <c r="A24" s="866"/>
      <c r="B24" s="867"/>
      <c r="C24" s="865"/>
      <c r="D24" s="866"/>
      <c r="E24" s="867"/>
      <c r="F24" s="865"/>
      <c r="G24" s="866"/>
      <c r="H24" s="867"/>
      <c r="I24" s="865"/>
      <c r="J24" s="869"/>
    </row>
    <row r="25" spans="1:21" ht="18" x14ac:dyDescent="0.25">
      <c r="A25" s="866" t="s">
        <v>598</v>
      </c>
      <c r="B25" s="867" t="s">
        <v>661</v>
      </c>
      <c r="C25" s="865" t="s">
        <v>667</v>
      </c>
      <c r="D25" s="866" t="s">
        <v>601</v>
      </c>
      <c r="E25" s="867" t="s">
        <v>638</v>
      </c>
      <c r="F25" s="865" t="s">
        <v>668</v>
      </c>
      <c r="G25" s="866" t="s">
        <v>604</v>
      </c>
      <c r="H25" s="867" t="s">
        <v>697</v>
      </c>
      <c r="I25" s="865" t="s">
        <v>606</v>
      </c>
      <c r="J25" s="869">
        <v>37276</v>
      </c>
      <c r="L25" s="54"/>
      <c r="M25" s="55" t="s">
        <v>698</v>
      </c>
      <c r="N25" s="54"/>
      <c r="O25" s="54"/>
      <c r="P25" s="54"/>
      <c r="Q25" s="54"/>
      <c r="R25" s="54"/>
      <c r="S25" s="54"/>
      <c r="T25" s="54"/>
      <c r="U25" s="54"/>
    </row>
    <row r="26" spans="1:21" ht="18" x14ac:dyDescent="0.25">
      <c r="A26" s="866"/>
      <c r="B26" s="867"/>
      <c r="C26" s="865"/>
      <c r="D26" s="866"/>
      <c r="E26" s="867"/>
      <c r="F26" s="865"/>
      <c r="G26" s="866"/>
      <c r="H26" s="867"/>
      <c r="I26" s="865"/>
      <c r="J26" s="869"/>
      <c r="L26" s="54"/>
      <c r="M26" s="55"/>
      <c r="N26" s="54"/>
      <c r="O26" s="54"/>
      <c r="P26" s="54"/>
      <c r="Q26" s="54"/>
      <c r="R26" s="54"/>
      <c r="S26" s="54"/>
      <c r="T26" s="54"/>
      <c r="U26" s="54"/>
    </row>
    <row r="27" spans="1:21" ht="15.75" x14ac:dyDescent="0.25">
      <c r="A27" s="866" t="s">
        <v>669</v>
      </c>
      <c r="B27" s="867" t="s">
        <v>605</v>
      </c>
      <c r="C27" s="865" t="s">
        <v>598</v>
      </c>
      <c r="D27" s="866" t="s">
        <v>623</v>
      </c>
      <c r="E27" s="867" t="s">
        <v>681</v>
      </c>
      <c r="F27" s="865" t="s">
        <v>601</v>
      </c>
      <c r="G27" s="866" t="s">
        <v>606</v>
      </c>
      <c r="H27" s="867" t="s">
        <v>605</v>
      </c>
      <c r="I27" s="865" t="s">
        <v>645</v>
      </c>
      <c r="J27" s="869">
        <v>37290</v>
      </c>
      <c r="L27" s="56" t="s">
        <v>699</v>
      </c>
      <c r="M27" s="57" t="s">
        <v>700</v>
      </c>
      <c r="N27" s="56" t="s">
        <v>103</v>
      </c>
      <c r="O27" s="56" t="s">
        <v>701</v>
      </c>
      <c r="P27" s="56" t="s">
        <v>105</v>
      </c>
      <c r="Q27" s="56" t="s">
        <v>106</v>
      </c>
      <c r="R27" s="56" t="s">
        <v>107</v>
      </c>
      <c r="S27" s="56" t="s">
        <v>108</v>
      </c>
      <c r="T27" s="56" t="s">
        <v>109</v>
      </c>
      <c r="U27" s="56" t="s">
        <v>702</v>
      </c>
    </row>
    <row r="28" spans="1:21" ht="15.75" x14ac:dyDescent="0.25">
      <c r="A28" s="866"/>
      <c r="B28" s="867"/>
      <c r="C28" s="865"/>
      <c r="D28" s="866"/>
      <c r="E28" s="867"/>
      <c r="F28" s="865"/>
      <c r="G28" s="866"/>
      <c r="H28" s="867"/>
      <c r="I28" s="865"/>
      <c r="J28" s="869"/>
      <c r="L28" s="58">
        <v>1</v>
      </c>
      <c r="M28" s="59" t="s">
        <v>601</v>
      </c>
      <c r="N28" s="58">
        <v>68</v>
      </c>
      <c r="O28" s="58">
        <v>19</v>
      </c>
      <c r="P28" s="58">
        <v>15</v>
      </c>
      <c r="Q28" s="58">
        <v>4</v>
      </c>
      <c r="R28" s="58">
        <v>0</v>
      </c>
      <c r="S28" s="58">
        <v>79</v>
      </c>
      <c r="T28" s="58">
        <v>25</v>
      </c>
      <c r="U28" s="58">
        <v>54</v>
      </c>
    </row>
    <row r="29" spans="1:21" ht="15.75" x14ac:dyDescent="0.25">
      <c r="A29" s="866" t="s">
        <v>607</v>
      </c>
      <c r="B29" s="867" t="s">
        <v>703</v>
      </c>
      <c r="C29" s="865" t="s">
        <v>598</v>
      </c>
      <c r="D29" s="866" t="s">
        <v>672</v>
      </c>
      <c r="E29" s="867" t="s">
        <v>662</v>
      </c>
      <c r="F29" s="865" t="s">
        <v>601</v>
      </c>
      <c r="G29" s="866" t="s">
        <v>606</v>
      </c>
      <c r="H29" s="867" t="s">
        <v>661</v>
      </c>
      <c r="I29" s="865" t="s">
        <v>610</v>
      </c>
      <c r="J29" s="869">
        <v>37297</v>
      </c>
      <c r="L29" s="58">
        <v>2</v>
      </c>
      <c r="M29" s="59" t="s">
        <v>682</v>
      </c>
      <c r="N29" s="58">
        <v>66</v>
      </c>
      <c r="O29" s="58">
        <v>19</v>
      </c>
      <c r="P29" s="58">
        <v>15</v>
      </c>
      <c r="Q29" s="58">
        <v>2</v>
      </c>
      <c r="R29" s="58">
        <v>2</v>
      </c>
      <c r="S29" s="58">
        <v>71</v>
      </c>
      <c r="T29" s="58">
        <v>21</v>
      </c>
      <c r="U29" s="58">
        <v>50</v>
      </c>
    </row>
    <row r="30" spans="1:21" ht="15.75" x14ac:dyDescent="0.25">
      <c r="A30" s="866"/>
      <c r="B30" s="867"/>
      <c r="C30" s="865"/>
      <c r="D30" s="866"/>
      <c r="E30" s="867"/>
      <c r="F30" s="865"/>
      <c r="G30" s="866"/>
      <c r="H30" s="867"/>
      <c r="I30" s="865"/>
      <c r="J30" s="869"/>
      <c r="L30" s="58">
        <v>3</v>
      </c>
      <c r="M30" s="59" t="s">
        <v>674</v>
      </c>
      <c r="N30" s="58">
        <v>61</v>
      </c>
      <c r="O30" s="58">
        <v>19</v>
      </c>
      <c r="P30" s="58">
        <v>13</v>
      </c>
      <c r="Q30" s="58">
        <v>3</v>
      </c>
      <c r="R30" s="58">
        <v>3</v>
      </c>
      <c r="S30" s="58">
        <v>82</v>
      </c>
      <c r="T30" s="58">
        <v>23</v>
      </c>
      <c r="U30" s="58">
        <v>59</v>
      </c>
    </row>
    <row r="31" spans="1:21" ht="15.75" x14ac:dyDescent="0.25">
      <c r="A31" s="866" t="s">
        <v>598</v>
      </c>
      <c r="B31" s="867" t="s">
        <v>662</v>
      </c>
      <c r="C31" s="865" t="s">
        <v>673</v>
      </c>
      <c r="D31" s="866" t="s">
        <v>601</v>
      </c>
      <c r="E31" s="867" t="s">
        <v>689</v>
      </c>
      <c r="F31" s="865" t="s">
        <v>674</v>
      </c>
      <c r="G31" s="866" t="s">
        <v>626</v>
      </c>
      <c r="H31" s="867" t="s">
        <v>628</v>
      </c>
      <c r="I31" s="865" t="s">
        <v>606</v>
      </c>
      <c r="J31" s="869">
        <v>37318</v>
      </c>
      <c r="L31" s="58">
        <v>4</v>
      </c>
      <c r="M31" s="59" t="s">
        <v>695</v>
      </c>
      <c r="N31" s="58">
        <v>56</v>
      </c>
      <c r="O31" s="58">
        <v>19</v>
      </c>
      <c r="P31" s="58">
        <v>12</v>
      </c>
      <c r="Q31" s="58">
        <v>1</v>
      </c>
      <c r="R31" s="58">
        <v>6</v>
      </c>
      <c r="S31" s="58">
        <v>59</v>
      </c>
      <c r="T31" s="58">
        <v>50</v>
      </c>
      <c r="U31" s="58">
        <v>9</v>
      </c>
    </row>
    <row r="32" spans="1:21" ht="15.75" x14ac:dyDescent="0.25">
      <c r="A32" s="866"/>
      <c r="B32" s="867"/>
      <c r="C32" s="865"/>
      <c r="D32" s="866"/>
      <c r="E32" s="867"/>
      <c r="F32" s="865"/>
      <c r="G32" s="866"/>
      <c r="H32" s="867"/>
      <c r="I32" s="865"/>
      <c r="J32" s="869"/>
      <c r="L32" s="58">
        <v>5</v>
      </c>
      <c r="M32" s="59" t="s">
        <v>668</v>
      </c>
      <c r="N32" s="58">
        <v>52</v>
      </c>
      <c r="O32" s="58">
        <v>19</v>
      </c>
      <c r="P32" s="58">
        <v>10</v>
      </c>
      <c r="Q32" s="58">
        <v>3</v>
      </c>
      <c r="R32" s="58">
        <v>6</v>
      </c>
      <c r="S32" s="58">
        <v>66</v>
      </c>
      <c r="T32" s="58">
        <v>42</v>
      </c>
      <c r="U32" s="58">
        <v>24</v>
      </c>
    </row>
    <row r="33" spans="1:21" ht="15.75" x14ac:dyDescent="0.25">
      <c r="A33" s="866" t="s">
        <v>676</v>
      </c>
      <c r="B33" s="867" t="s">
        <v>642</v>
      </c>
      <c r="C33" s="865" t="s">
        <v>598</v>
      </c>
      <c r="D33" s="866" t="s">
        <v>678</v>
      </c>
      <c r="E33" s="867" t="s">
        <v>704</v>
      </c>
      <c r="F33" s="865" t="s">
        <v>601</v>
      </c>
      <c r="G33" s="866" t="s">
        <v>606</v>
      </c>
      <c r="H33" s="867" t="s">
        <v>630</v>
      </c>
      <c r="I33" s="865" t="s">
        <v>679</v>
      </c>
      <c r="J33" s="869">
        <v>37332</v>
      </c>
      <c r="L33" s="58">
        <v>6</v>
      </c>
      <c r="M33" s="59" t="s">
        <v>608</v>
      </c>
      <c r="N33" s="58">
        <v>42</v>
      </c>
      <c r="O33" s="58">
        <v>19</v>
      </c>
      <c r="P33" s="58">
        <v>7</v>
      </c>
      <c r="Q33" s="58">
        <v>2</v>
      </c>
      <c r="R33" s="58">
        <v>10</v>
      </c>
      <c r="S33" s="58">
        <v>70</v>
      </c>
      <c r="T33" s="58">
        <v>46</v>
      </c>
      <c r="U33" s="58">
        <v>24</v>
      </c>
    </row>
    <row r="34" spans="1:21" ht="15.75" x14ac:dyDescent="0.25">
      <c r="A34" s="866"/>
      <c r="B34" s="867"/>
      <c r="C34" s="865"/>
      <c r="D34" s="866"/>
      <c r="E34" s="867"/>
      <c r="F34" s="865"/>
      <c r="G34" s="866"/>
      <c r="H34" s="867"/>
      <c r="I34" s="865"/>
      <c r="J34" s="869"/>
      <c r="L34" s="58">
        <v>7</v>
      </c>
      <c r="M34" s="59" t="s">
        <v>672</v>
      </c>
      <c r="N34" s="58">
        <v>41</v>
      </c>
      <c r="O34" s="58">
        <v>19</v>
      </c>
      <c r="P34" s="58">
        <v>7</v>
      </c>
      <c r="Q34" s="58">
        <v>1</v>
      </c>
      <c r="R34" s="58">
        <v>11</v>
      </c>
      <c r="S34" s="58">
        <v>57</v>
      </c>
      <c r="T34" s="58">
        <v>52</v>
      </c>
      <c r="U34" s="58">
        <v>5</v>
      </c>
    </row>
    <row r="35" spans="1:21" ht="15.75" x14ac:dyDescent="0.25">
      <c r="A35" s="866" t="s">
        <v>598</v>
      </c>
      <c r="B35" s="867" t="s">
        <v>664</v>
      </c>
      <c r="C35" s="865" t="s">
        <v>680</v>
      </c>
      <c r="D35" s="866" t="s">
        <v>601</v>
      </c>
      <c r="E35" s="867" t="s">
        <v>671</v>
      </c>
      <c r="F35" s="865" t="s">
        <v>682</v>
      </c>
      <c r="G35" s="866" t="s">
        <v>636</v>
      </c>
      <c r="H35" s="867" t="s">
        <v>705</v>
      </c>
      <c r="I35" s="865" t="s">
        <v>606</v>
      </c>
      <c r="J35" s="869">
        <v>37339</v>
      </c>
      <c r="L35" s="58">
        <v>8</v>
      </c>
      <c r="M35" s="59" t="s">
        <v>678</v>
      </c>
      <c r="N35" s="58">
        <v>37</v>
      </c>
      <c r="O35" s="58">
        <v>19</v>
      </c>
      <c r="P35" s="58">
        <v>5</v>
      </c>
      <c r="Q35" s="58">
        <v>3</v>
      </c>
      <c r="R35" s="58">
        <v>11</v>
      </c>
      <c r="S35" s="58">
        <v>29</v>
      </c>
      <c r="T35" s="58">
        <v>82</v>
      </c>
      <c r="U35" s="58">
        <v>-53</v>
      </c>
    </row>
    <row r="36" spans="1:21" ht="15.75" x14ac:dyDescent="0.25">
      <c r="A36" s="866"/>
      <c r="B36" s="867"/>
      <c r="C36" s="865"/>
      <c r="D36" s="866"/>
      <c r="E36" s="867"/>
      <c r="F36" s="865"/>
      <c r="G36" s="866"/>
      <c r="H36" s="867"/>
      <c r="I36" s="865"/>
      <c r="J36" s="869"/>
      <c r="L36" s="58">
        <v>9</v>
      </c>
      <c r="M36" s="59" t="s">
        <v>691</v>
      </c>
      <c r="N36" s="58">
        <v>29</v>
      </c>
      <c r="O36" s="58">
        <v>19</v>
      </c>
      <c r="P36" s="58">
        <v>3</v>
      </c>
      <c r="Q36" s="58">
        <v>2</v>
      </c>
      <c r="R36" s="58">
        <v>14</v>
      </c>
      <c r="S36" s="58">
        <v>28</v>
      </c>
      <c r="T36" s="58">
        <v>79</v>
      </c>
      <c r="U36" s="58">
        <v>-51</v>
      </c>
    </row>
    <row r="37" spans="1:21" ht="15.75" customHeight="1" x14ac:dyDescent="0.25">
      <c r="A37" s="866" t="s">
        <v>683</v>
      </c>
      <c r="B37" s="867" t="s">
        <v>605</v>
      </c>
      <c r="C37" s="865" t="s">
        <v>598</v>
      </c>
      <c r="D37" s="870" t="s">
        <v>706</v>
      </c>
      <c r="E37" s="867" t="s">
        <v>605</v>
      </c>
      <c r="F37" s="865" t="s">
        <v>601</v>
      </c>
      <c r="G37" s="866" t="s">
        <v>606</v>
      </c>
      <c r="H37" s="867" t="s">
        <v>605</v>
      </c>
      <c r="I37" s="865" t="s">
        <v>685</v>
      </c>
      <c r="J37" s="869">
        <v>37353</v>
      </c>
      <c r="L37" s="58">
        <v>10</v>
      </c>
      <c r="M37" s="59" t="s">
        <v>707</v>
      </c>
      <c r="N37" s="58">
        <v>26</v>
      </c>
      <c r="O37" s="58">
        <v>19</v>
      </c>
      <c r="P37" s="58">
        <v>2</v>
      </c>
      <c r="Q37" s="58">
        <v>1</v>
      </c>
      <c r="R37" s="58">
        <v>16</v>
      </c>
      <c r="S37" s="58">
        <v>33</v>
      </c>
      <c r="T37" s="58">
        <v>105</v>
      </c>
      <c r="U37" s="58">
        <v>-72</v>
      </c>
    </row>
    <row r="38" spans="1:21" ht="15.75" x14ac:dyDescent="0.25">
      <c r="A38" s="866"/>
      <c r="B38" s="867"/>
      <c r="C38" s="865"/>
      <c r="D38" s="870"/>
      <c r="E38" s="867"/>
      <c r="F38" s="865"/>
      <c r="G38" s="866"/>
      <c r="H38" s="867"/>
      <c r="I38" s="865"/>
      <c r="J38" s="869"/>
      <c r="L38" s="58">
        <v>11</v>
      </c>
      <c r="M38" s="59" t="s">
        <v>614</v>
      </c>
      <c r="N38" s="58">
        <v>7</v>
      </c>
      <c r="O38" s="58">
        <v>10</v>
      </c>
      <c r="P38" s="58">
        <v>0</v>
      </c>
      <c r="Q38" s="58">
        <v>0</v>
      </c>
      <c r="R38" s="58">
        <v>10</v>
      </c>
      <c r="S38" s="58">
        <v>5</v>
      </c>
      <c r="T38" s="58">
        <v>54</v>
      </c>
      <c r="U38" s="58">
        <v>-49</v>
      </c>
    </row>
    <row r="39" spans="1:21" ht="15.75" customHeight="1" x14ac:dyDescent="0.25">
      <c r="A39" s="866" t="s">
        <v>598</v>
      </c>
      <c r="B39" s="867" t="s">
        <v>630</v>
      </c>
      <c r="C39" s="865" t="s">
        <v>686</v>
      </c>
      <c r="D39" s="866" t="s">
        <v>601</v>
      </c>
      <c r="E39" s="867" t="s">
        <v>605</v>
      </c>
      <c r="F39" s="872" t="s">
        <v>687</v>
      </c>
      <c r="G39" s="866" t="s">
        <v>649</v>
      </c>
      <c r="H39" s="867" t="s">
        <v>605</v>
      </c>
      <c r="I39" s="865" t="s">
        <v>606</v>
      </c>
      <c r="J39" s="869">
        <v>37360</v>
      </c>
      <c r="L39" s="58">
        <v>12</v>
      </c>
      <c r="M39" s="59" t="s">
        <v>639</v>
      </c>
      <c r="N39" s="58">
        <v>0</v>
      </c>
      <c r="O39" s="58">
        <v>0</v>
      </c>
      <c r="P39" s="58">
        <v>0</v>
      </c>
      <c r="Q39" s="58">
        <v>0</v>
      </c>
      <c r="R39" s="58">
        <v>0</v>
      </c>
      <c r="S39" s="58">
        <v>0</v>
      </c>
      <c r="T39" s="58">
        <v>0</v>
      </c>
      <c r="U39" s="58">
        <v>0</v>
      </c>
    </row>
    <row r="40" spans="1:21" x14ac:dyDescent="0.2">
      <c r="A40" s="866"/>
      <c r="B40" s="867"/>
      <c r="C40" s="865"/>
      <c r="D40" s="866"/>
      <c r="E40" s="867"/>
      <c r="F40" s="872"/>
      <c r="G40" s="866"/>
      <c r="H40" s="867"/>
      <c r="I40" s="865"/>
      <c r="J40" s="869"/>
    </row>
    <row r="41" spans="1:21" x14ac:dyDescent="0.2">
      <c r="A41" s="866" t="s">
        <v>688</v>
      </c>
      <c r="B41" s="867" t="s">
        <v>632</v>
      </c>
      <c r="C41" s="865" t="s">
        <v>598</v>
      </c>
      <c r="D41" s="866" t="s">
        <v>608</v>
      </c>
      <c r="E41" s="867" t="s">
        <v>661</v>
      </c>
      <c r="F41" s="865" t="s">
        <v>601</v>
      </c>
      <c r="G41" s="866" t="s">
        <v>606</v>
      </c>
      <c r="H41" s="867" t="s">
        <v>705</v>
      </c>
      <c r="I41" s="865" t="s">
        <v>690</v>
      </c>
      <c r="J41" s="869">
        <v>37374</v>
      </c>
    </row>
    <row r="42" spans="1:21" x14ac:dyDescent="0.2">
      <c r="A42" s="866"/>
      <c r="B42" s="867"/>
      <c r="C42" s="865"/>
      <c r="D42" s="866"/>
      <c r="E42" s="867"/>
      <c r="F42" s="865"/>
      <c r="G42" s="866"/>
      <c r="H42" s="867"/>
      <c r="I42" s="865"/>
      <c r="J42" s="869"/>
    </row>
    <row r="43" spans="1:21" ht="12.75" customHeight="1" x14ac:dyDescent="0.2">
      <c r="A43" s="866" t="s">
        <v>598</v>
      </c>
      <c r="B43" s="867" t="s">
        <v>630</v>
      </c>
      <c r="C43" s="865" t="s">
        <v>643</v>
      </c>
      <c r="D43" s="866" t="s">
        <v>601</v>
      </c>
      <c r="E43" s="867" t="s">
        <v>656</v>
      </c>
      <c r="F43" s="872" t="s">
        <v>708</v>
      </c>
      <c r="G43" s="866" t="s">
        <v>693</v>
      </c>
      <c r="H43" s="867" t="s">
        <v>605</v>
      </c>
      <c r="I43" s="865" t="s">
        <v>606</v>
      </c>
      <c r="J43" s="869">
        <v>37381</v>
      </c>
    </row>
    <row r="44" spans="1:21" x14ac:dyDescent="0.2">
      <c r="A44" s="866"/>
      <c r="B44" s="867"/>
      <c r="C44" s="865"/>
      <c r="D44" s="866"/>
      <c r="E44" s="867"/>
      <c r="F44" s="872"/>
      <c r="G44" s="866"/>
      <c r="H44" s="867"/>
      <c r="I44" s="865"/>
      <c r="J44" s="869"/>
    </row>
    <row r="45" spans="1:21" x14ac:dyDescent="0.2">
      <c r="A45" s="874" t="s">
        <v>694</v>
      </c>
      <c r="B45" s="875" t="s">
        <v>638</v>
      </c>
      <c r="C45" s="873" t="s">
        <v>598</v>
      </c>
      <c r="D45" s="874" t="s">
        <v>695</v>
      </c>
      <c r="E45" s="875" t="s">
        <v>709</v>
      </c>
      <c r="F45" s="873" t="s">
        <v>601</v>
      </c>
      <c r="G45" s="874" t="s">
        <v>606</v>
      </c>
      <c r="H45" s="875" t="s">
        <v>605</v>
      </c>
      <c r="I45" s="873" t="s">
        <v>696</v>
      </c>
      <c r="J45" s="869">
        <v>37388</v>
      </c>
    </row>
    <row r="46" spans="1:21" x14ac:dyDescent="0.2">
      <c r="A46" s="874"/>
      <c r="B46" s="875"/>
      <c r="C46" s="873"/>
      <c r="D46" s="874"/>
      <c r="E46" s="875"/>
      <c r="F46" s="873"/>
      <c r="G46" s="874"/>
      <c r="H46" s="875"/>
      <c r="I46" s="873"/>
      <c r="J46" s="869"/>
    </row>
  </sheetData>
  <sheetProtection selectLockedCells="1" selectUnlockedCells="1"/>
  <mergeCells count="221">
    <mergeCell ref="F45:F46"/>
    <mergeCell ref="F43:F44"/>
    <mergeCell ref="H45:H46"/>
    <mergeCell ref="H43:H44"/>
    <mergeCell ref="J45:J46"/>
    <mergeCell ref="J43:J44"/>
    <mergeCell ref="A45:A46"/>
    <mergeCell ref="B45:B46"/>
    <mergeCell ref="C45:C46"/>
    <mergeCell ref="D45:D46"/>
    <mergeCell ref="E45:E46"/>
    <mergeCell ref="F41:F42"/>
    <mergeCell ref="G45:G46"/>
    <mergeCell ref="H41:H42"/>
    <mergeCell ref="I45:I46"/>
    <mergeCell ref="J41:J42"/>
    <mergeCell ref="A43:A44"/>
    <mergeCell ref="B43:B44"/>
    <mergeCell ref="C43:C44"/>
    <mergeCell ref="D43:D44"/>
    <mergeCell ref="E43:E44"/>
    <mergeCell ref="F39:F40"/>
    <mergeCell ref="G43:G44"/>
    <mergeCell ref="H39:H40"/>
    <mergeCell ref="I43:I44"/>
    <mergeCell ref="J39:J40"/>
    <mergeCell ref="A41:A42"/>
    <mergeCell ref="B41:B42"/>
    <mergeCell ref="C41:C42"/>
    <mergeCell ref="D41:D42"/>
    <mergeCell ref="E41:E42"/>
    <mergeCell ref="F37:F38"/>
    <mergeCell ref="G41:G42"/>
    <mergeCell ref="H37:H38"/>
    <mergeCell ref="I41:I42"/>
    <mergeCell ref="J37:J38"/>
    <mergeCell ref="A39:A40"/>
    <mergeCell ref="B39:B40"/>
    <mergeCell ref="C39:C40"/>
    <mergeCell ref="D39:D40"/>
    <mergeCell ref="E39:E40"/>
    <mergeCell ref="F35:F36"/>
    <mergeCell ref="G39:G40"/>
    <mergeCell ref="H35:H36"/>
    <mergeCell ref="I39:I40"/>
    <mergeCell ref="J35:J36"/>
    <mergeCell ref="A37:A38"/>
    <mergeCell ref="B37:B38"/>
    <mergeCell ref="C37:C38"/>
    <mergeCell ref="D37:D38"/>
    <mergeCell ref="E37:E38"/>
    <mergeCell ref="F33:F34"/>
    <mergeCell ref="G37:G38"/>
    <mergeCell ref="H33:H34"/>
    <mergeCell ref="I37:I38"/>
    <mergeCell ref="J33:J34"/>
    <mergeCell ref="A35:A36"/>
    <mergeCell ref="B35:B36"/>
    <mergeCell ref="C35:C36"/>
    <mergeCell ref="D35:D36"/>
    <mergeCell ref="E35:E36"/>
    <mergeCell ref="F31:F32"/>
    <mergeCell ref="G35:G36"/>
    <mergeCell ref="H31:H32"/>
    <mergeCell ref="I35:I36"/>
    <mergeCell ref="J31:J32"/>
    <mergeCell ref="A33:A34"/>
    <mergeCell ref="B33:B34"/>
    <mergeCell ref="C33:C34"/>
    <mergeCell ref="D33:D34"/>
    <mergeCell ref="E33:E34"/>
    <mergeCell ref="F29:F30"/>
    <mergeCell ref="G33:G34"/>
    <mergeCell ref="H29:H30"/>
    <mergeCell ref="I33:I34"/>
    <mergeCell ref="J29:J30"/>
    <mergeCell ref="A31:A32"/>
    <mergeCell ref="B31:B32"/>
    <mergeCell ref="C31:C32"/>
    <mergeCell ref="D31:D32"/>
    <mergeCell ref="E31:E32"/>
    <mergeCell ref="F27:F28"/>
    <mergeCell ref="G31:G32"/>
    <mergeCell ref="H27:H28"/>
    <mergeCell ref="I31:I32"/>
    <mergeCell ref="J27:J28"/>
    <mergeCell ref="A29:A30"/>
    <mergeCell ref="B29:B30"/>
    <mergeCell ref="C29:C30"/>
    <mergeCell ref="D29:D30"/>
    <mergeCell ref="E29:E30"/>
    <mergeCell ref="F25:F26"/>
    <mergeCell ref="G29:G30"/>
    <mergeCell ref="H25:H26"/>
    <mergeCell ref="I29:I30"/>
    <mergeCell ref="J25:J26"/>
    <mergeCell ref="A27:A28"/>
    <mergeCell ref="B27:B28"/>
    <mergeCell ref="C27:C28"/>
    <mergeCell ref="D27:D28"/>
    <mergeCell ref="E27:E28"/>
    <mergeCell ref="F23:F24"/>
    <mergeCell ref="G27:G28"/>
    <mergeCell ref="H23:H24"/>
    <mergeCell ref="I27:I28"/>
    <mergeCell ref="J23:J24"/>
    <mergeCell ref="A25:A26"/>
    <mergeCell ref="B25:B26"/>
    <mergeCell ref="C25:C26"/>
    <mergeCell ref="D25:D26"/>
    <mergeCell ref="E25:E26"/>
    <mergeCell ref="F21:F22"/>
    <mergeCell ref="G25:G26"/>
    <mergeCell ref="H21:H22"/>
    <mergeCell ref="I25:I26"/>
    <mergeCell ref="J21:J22"/>
    <mergeCell ref="A23:A24"/>
    <mergeCell ref="B23:B24"/>
    <mergeCell ref="C23:C24"/>
    <mergeCell ref="D23:D24"/>
    <mergeCell ref="E23:E24"/>
    <mergeCell ref="F19:F20"/>
    <mergeCell ref="G23:G24"/>
    <mergeCell ref="H19:H20"/>
    <mergeCell ref="I23:I24"/>
    <mergeCell ref="J19:J20"/>
    <mergeCell ref="A21:A22"/>
    <mergeCell ref="B21:B22"/>
    <mergeCell ref="C21:C22"/>
    <mergeCell ref="D21:D22"/>
    <mergeCell ref="E21:E22"/>
    <mergeCell ref="F17:F18"/>
    <mergeCell ref="G21:G22"/>
    <mergeCell ref="H17:H18"/>
    <mergeCell ref="I21:I22"/>
    <mergeCell ref="J17:J18"/>
    <mergeCell ref="A19:A20"/>
    <mergeCell ref="B19:B20"/>
    <mergeCell ref="C19:C20"/>
    <mergeCell ref="D19:D20"/>
    <mergeCell ref="E19:E20"/>
    <mergeCell ref="F15:F16"/>
    <mergeCell ref="G19:G20"/>
    <mergeCell ref="H15:H16"/>
    <mergeCell ref="I19:I20"/>
    <mergeCell ref="J15:J16"/>
    <mergeCell ref="A17:A18"/>
    <mergeCell ref="B17:B18"/>
    <mergeCell ref="C17:C18"/>
    <mergeCell ref="D17:D18"/>
    <mergeCell ref="E17:E18"/>
    <mergeCell ref="F13:F14"/>
    <mergeCell ref="G17:G18"/>
    <mergeCell ref="H13:H14"/>
    <mergeCell ref="I17:I18"/>
    <mergeCell ref="J13:J14"/>
    <mergeCell ref="A15:A16"/>
    <mergeCell ref="B15:B16"/>
    <mergeCell ref="C15:C16"/>
    <mergeCell ref="D15:D16"/>
    <mergeCell ref="E15:E16"/>
    <mergeCell ref="F11:F12"/>
    <mergeCell ref="G15:G16"/>
    <mergeCell ref="H11:H12"/>
    <mergeCell ref="I15:I16"/>
    <mergeCell ref="J11:J12"/>
    <mergeCell ref="A13:A14"/>
    <mergeCell ref="B13:B14"/>
    <mergeCell ref="C13:C14"/>
    <mergeCell ref="D13:D14"/>
    <mergeCell ref="E13:E14"/>
    <mergeCell ref="F9:F10"/>
    <mergeCell ref="G13:G14"/>
    <mergeCell ref="H9:H10"/>
    <mergeCell ref="I13:I14"/>
    <mergeCell ref="J9:J10"/>
    <mergeCell ref="A11:A12"/>
    <mergeCell ref="B11:B12"/>
    <mergeCell ref="C11:C12"/>
    <mergeCell ref="D11:D12"/>
    <mergeCell ref="E11:E12"/>
    <mergeCell ref="F7:F8"/>
    <mergeCell ref="G11:G12"/>
    <mergeCell ref="H7:H8"/>
    <mergeCell ref="I11:I12"/>
    <mergeCell ref="J7:J8"/>
    <mergeCell ref="A9:A10"/>
    <mergeCell ref="B9:B10"/>
    <mergeCell ref="C9:C10"/>
    <mergeCell ref="D9:D10"/>
    <mergeCell ref="E9:E10"/>
    <mergeCell ref="F5:F6"/>
    <mergeCell ref="G9:G10"/>
    <mergeCell ref="H5:H6"/>
    <mergeCell ref="I9:I10"/>
    <mergeCell ref="J5:J6"/>
    <mergeCell ref="A7:A8"/>
    <mergeCell ref="B7:B8"/>
    <mergeCell ref="C7:C8"/>
    <mergeCell ref="D7:D8"/>
    <mergeCell ref="E7:E8"/>
    <mergeCell ref="F3:F4"/>
    <mergeCell ref="G7:G8"/>
    <mergeCell ref="H3:H4"/>
    <mergeCell ref="I7:I8"/>
    <mergeCell ref="J3:J4"/>
    <mergeCell ref="A5:A6"/>
    <mergeCell ref="B5:B6"/>
    <mergeCell ref="C5:C6"/>
    <mergeCell ref="D5:D6"/>
    <mergeCell ref="E5:E6"/>
    <mergeCell ref="G3:G4"/>
    <mergeCell ref="G5:G6"/>
    <mergeCell ref="I3:I4"/>
    <mergeCell ref="I5:I6"/>
    <mergeCell ref="J1:J2"/>
    <mergeCell ref="A3:A4"/>
    <mergeCell ref="B3:B4"/>
    <mergeCell ref="C3:C4"/>
    <mergeCell ref="D3:D4"/>
    <mergeCell ref="E3:E4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5"/>
  <sheetViews>
    <sheetView zoomScale="110" zoomScaleNormal="110" workbookViewId="0">
      <selection activeCell="AA9" sqref="AA9"/>
    </sheetView>
  </sheetViews>
  <sheetFormatPr baseColWidth="10" defaultColWidth="9.140625" defaultRowHeight="15" x14ac:dyDescent="0.25"/>
  <cols>
    <col min="1" max="1" width="14.5703125" customWidth="1"/>
    <col min="2" max="2" width="3.28515625" customWidth="1"/>
    <col min="3" max="4" width="14.5703125" customWidth="1"/>
    <col min="5" max="5" width="4.5703125" customWidth="1"/>
    <col min="6" max="7" width="14.5703125" customWidth="1"/>
    <col min="8" max="8" width="3.85546875" customWidth="1"/>
    <col min="9" max="9" width="14.5703125" customWidth="1"/>
    <col min="10" max="10" width="6.42578125" customWidth="1"/>
    <col min="12" max="12" width="2.7109375" customWidth="1"/>
    <col min="13" max="13" width="19.5703125" customWidth="1"/>
    <col min="14" max="20" width="3.28515625" style="1" customWidth="1"/>
    <col min="21" max="21" width="3.7109375" style="1" customWidth="1"/>
    <col min="22" max="56" width="3.7109375" customWidth="1"/>
  </cols>
  <sheetData>
    <row r="1" spans="1:21" x14ac:dyDescent="0.25">
      <c r="A1" s="60" t="s">
        <v>596</v>
      </c>
      <c r="B1" s="61"/>
      <c r="C1" s="62" t="s">
        <v>597</v>
      </c>
      <c r="D1" s="60" t="s">
        <v>596</v>
      </c>
      <c r="E1" s="61"/>
      <c r="F1" s="62" t="s">
        <v>597</v>
      </c>
      <c r="G1" s="60" t="s">
        <v>596</v>
      </c>
      <c r="H1" s="61"/>
      <c r="I1" s="62" t="s">
        <v>597</v>
      </c>
      <c r="J1" s="63" t="s">
        <v>97</v>
      </c>
      <c r="L1" s="64"/>
      <c r="M1" s="64" t="s">
        <v>710</v>
      </c>
      <c r="N1" s="65"/>
      <c r="O1" s="65"/>
      <c r="P1" s="65"/>
      <c r="Q1" s="65"/>
      <c r="R1" s="65"/>
      <c r="S1" s="65"/>
      <c r="T1" s="65"/>
      <c r="U1" s="65"/>
    </row>
    <row r="2" spans="1:21" ht="15.75" x14ac:dyDescent="0.25">
      <c r="A2" s="66" t="s">
        <v>588</v>
      </c>
      <c r="B2" s="877" t="s">
        <v>711</v>
      </c>
      <c r="C2" s="877"/>
      <c r="D2" s="66" t="s">
        <v>591</v>
      </c>
      <c r="E2" s="877" t="s">
        <v>712</v>
      </c>
      <c r="F2" s="877"/>
      <c r="G2" s="66" t="s">
        <v>594</v>
      </c>
      <c r="H2" s="877" t="s">
        <v>713</v>
      </c>
      <c r="I2" s="877"/>
      <c r="J2" s="63"/>
      <c r="L2" s="67" t="s">
        <v>714</v>
      </c>
      <c r="M2" s="67" t="s">
        <v>281</v>
      </c>
      <c r="N2" s="68" t="s">
        <v>103</v>
      </c>
      <c r="O2" s="68" t="s">
        <v>701</v>
      </c>
      <c r="P2" s="68" t="s">
        <v>105</v>
      </c>
      <c r="Q2" s="68" t="s">
        <v>106</v>
      </c>
      <c r="R2" s="68" t="s">
        <v>107</v>
      </c>
      <c r="S2" s="68" t="s">
        <v>108</v>
      </c>
      <c r="T2" s="68" t="s">
        <v>109</v>
      </c>
      <c r="U2" s="68" t="s">
        <v>702</v>
      </c>
    </row>
    <row r="3" spans="1:21" x14ac:dyDescent="0.25">
      <c r="A3" s="878" t="s">
        <v>598</v>
      </c>
      <c r="B3" s="879" t="s">
        <v>715</v>
      </c>
      <c r="C3" s="880" t="s">
        <v>716</v>
      </c>
      <c r="D3" s="878" t="s">
        <v>601</v>
      </c>
      <c r="E3" s="879" t="s">
        <v>717</v>
      </c>
      <c r="F3" s="880" t="s">
        <v>718</v>
      </c>
      <c r="G3" s="878" t="s">
        <v>606</v>
      </c>
      <c r="H3" s="879" t="s">
        <v>719</v>
      </c>
      <c r="I3" s="880" t="s">
        <v>720</v>
      </c>
      <c r="J3" s="69" t="s">
        <v>721</v>
      </c>
      <c r="L3" s="70">
        <v>1</v>
      </c>
      <c r="M3" s="70" t="s">
        <v>722</v>
      </c>
      <c r="N3" s="71">
        <v>77</v>
      </c>
      <c r="O3" s="71">
        <v>22</v>
      </c>
      <c r="P3" s="71">
        <v>18</v>
      </c>
      <c r="Q3" s="72"/>
      <c r="R3" s="71">
        <v>3</v>
      </c>
      <c r="S3" s="71">
        <v>91</v>
      </c>
      <c r="T3" s="71">
        <v>22</v>
      </c>
      <c r="U3" s="71">
        <v>69</v>
      </c>
    </row>
    <row r="4" spans="1:21" x14ac:dyDescent="0.25">
      <c r="A4" s="878"/>
      <c r="B4" s="879"/>
      <c r="C4" s="880"/>
      <c r="D4" s="878"/>
      <c r="E4" s="879"/>
      <c r="F4" s="880"/>
      <c r="G4" s="878"/>
      <c r="H4" s="879"/>
      <c r="I4" s="880"/>
      <c r="J4" s="69" t="s">
        <v>723</v>
      </c>
      <c r="L4" s="70">
        <v>2</v>
      </c>
      <c r="M4" s="70" t="s">
        <v>724</v>
      </c>
      <c r="N4" s="71">
        <v>75</v>
      </c>
      <c r="O4" s="71">
        <v>22</v>
      </c>
      <c r="P4" s="71">
        <v>17</v>
      </c>
      <c r="Q4" s="71">
        <v>2</v>
      </c>
      <c r="R4" s="71">
        <v>3</v>
      </c>
      <c r="S4" s="71">
        <v>63</v>
      </c>
      <c r="T4" s="71">
        <v>24</v>
      </c>
      <c r="U4" s="71">
        <v>39</v>
      </c>
    </row>
    <row r="5" spans="1:21" x14ac:dyDescent="0.25">
      <c r="A5" s="878" t="s">
        <v>725</v>
      </c>
      <c r="B5" s="881" t="s">
        <v>726</v>
      </c>
      <c r="C5" s="880" t="s">
        <v>598</v>
      </c>
      <c r="D5" s="878" t="s">
        <v>727</v>
      </c>
      <c r="E5" s="881" t="s">
        <v>728</v>
      </c>
      <c r="F5" s="880" t="s">
        <v>601</v>
      </c>
      <c r="G5" s="878" t="s">
        <v>198</v>
      </c>
      <c r="H5" s="881" t="s">
        <v>68</v>
      </c>
      <c r="I5" s="880" t="s">
        <v>606</v>
      </c>
      <c r="J5" s="69" t="s">
        <v>721</v>
      </c>
      <c r="L5" s="70">
        <v>3</v>
      </c>
      <c r="M5" s="70" t="s">
        <v>598</v>
      </c>
      <c r="N5" s="71">
        <v>60</v>
      </c>
      <c r="O5" s="71">
        <v>22</v>
      </c>
      <c r="P5" s="71">
        <v>12</v>
      </c>
      <c r="Q5" s="71">
        <v>2</v>
      </c>
      <c r="R5" s="71">
        <v>8</v>
      </c>
      <c r="S5" s="71">
        <v>50</v>
      </c>
      <c r="T5" s="71">
        <v>41</v>
      </c>
      <c r="U5" s="71">
        <v>9</v>
      </c>
    </row>
    <row r="6" spans="1:21" x14ac:dyDescent="0.25">
      <c r="A6" s="878"/>
      <c r="B6" s="881"/>
      <c r="C6" s="880"/>
      <c r="D6" s="878"/>
      <c r="E6" s="881"/>
      <c r="F6" s="880"/>
      <c r="G6" s="878"/>
      <c r="H6" s="881"/>
      <c r="I6" s="880"/>
      <c r="J6" s="69" t="s">
        <v>729</v>
      </c>
      <c r="L6" s="70">
        <v>4</v>
      </c>
      <c r="M6" s="70" t="s">
        <v>730</v>
      </c>
      <c r="N6" s="71">
        <v>59</v>
      </c>
      <c r="O6" s="71">
        <v>22</v>
      </c>
      <c r="P6" s="71">
        <v>11</v>
      </c>
      <c r="Q6" s="71">
        <v>4</v>
      </c>
      <c r="R6" s="71">
        <v>7</v>
      </c>
      <c r="S6" s="71">
        <v>57</v>
      </c>
      <c r="T6" s="71">
        <v>40</v>
      </c>
      <c r="U6" s="71">
        <v>17</v>
      </c>
    </row>
    <row r="7" spans="1:21" x14ac:dyDescent="0.25">
      <c r="A7" s="878" t="s">
        <v>722</v>
      </c>
      <c r="B7" s="881" t="s">
        <v>731</v>
      </c>
      <c r="C7" s="880" t="s">
        <v>598</v>
      </c>
      <c r="D7" s="878" t="s">
        <v>732</v>
      </c>
      <c r="E7" s="881" t="s">
        <v>733</v>
      </c>
      <c r="F7" s="880" t="s">
        <v>601</v>
      </c>
      <c r="G7" s="878" t="s">
        <v>606</v>
      </c>
      <c r="H7" s="879" t="s">
        <v>734</v>
      </c>
      <c r="I7" s="880" t="s">
        <v>735</v>
      </c>
      <c r="J7" s="69" t="s">
        <v>721</v>
      </c>
      <c r="L7" s="70">
        <v>5</v>
      </c>
      <c r="M7" s="70" t="s">
        <v>736</v>
      </c>
      <c r="N7" s="71">
        <v>57</v>
      </c>
      <c r="O7" s="71">
        <v>22</v>
      </c>
      <c r="P7" s="71">
        <v>11</v>
      </c>
      <c r="Q7" s="71">
        <v>2</v>
      </c>
      <c r="R7" s="71">
        <v>9</v>
      </c>
      <c r="S7" s="71">
        <v>51</v>
      </c>
      <c r="T7" s="71">
        <v>47</v>
      </c>
      <c r="U7" s="71">
        <v>4</v>
      </c>
    </row>
    <row r="8" spans="1:21" x14ac:dyDescent="0.25">
      <c r="A8" s="878"/>
      <c r="B8" s="881"/>
      <c r="C8" s="880"/>
      <c r="D8" s="878"/>
      <c r="E8" s="881"/>
      <c r="F8" s="880"/>
      <c r="G8" s="878"/>
      <c r="H8" s="879"/>
      <c r="I8" s="880"/>
      <c r="J8" s="69" t="s">
        <v>737</v>
      </c>
      <c r="L8" s="70">
        <v>6</v>
      </c>
      <c r="M8" s="70" t="s">
        <v>738</v>
      </c>
      <c r="N8" s="71">
        <v>53</v>
      </c>
      <c r="O8" s="71">
        <v>22</v>
      </c>
      <c r="P8" s="71">
        <v>9</v>
      </c>
      <c r="Q8" s="71">
        <v>4</v>
      </c>
      <c r="R8" s="71">
        <v>9</v>
      </c>
      <c r="S8" s="71">
        <v>51</v>
      </c>
      <c r="T8" s="71">
        <v>38</v>
      </c>
      <c r="U8" s="71">
        <v>13</v>
      </c>
    </row>
    <row r="9" spans="1:21" x14ac:dyDescent="0.25">
      <c r="A9" s="878" t="s">
        <v>598</v>
      </c>
      <c r="B9" s="881" t="s">
        <v>739</v>
      </c>
      <c r="C9" s="880" t="s">
        <v>724</v>
      </c>
      <c r="D9" s="878" t="s">
        <v>601</v>
      </c>
      <c r="E9" s="881" t="s">
        <v>740</v>
      </c>
      <c r="F9" s="880" t="s">
        <v>741</v>
      </c>
      <c r="G9" s="878" t="s">
        <v>742</v>
      </c>
      <c r="H9" s="881" t="s">
        <v>743</v>
      </c>
      <c r="I9" s="880" t="s">
        <v>606</v>
      </c>
      <c r="J9" s="69" t="s">
        <v>721</v>
      </c>
      <c r="L9" s="70">
        <v>7</v>
      </c>
      <c r="M9" s="70" t="s">
        <v>744</v>
      </c>
      <c r="N9" s="71">
        <v>51</v>
      </c>
      <c r="O9" s="71">
        <v>22</v>
      </c>
      <c r="P9" s="71">
        <v>9</v>
      </c>
      <c r="Q9" s="71">
        <v>2</v>
      </c>
      <c r="R9" s="71">
        <v>11</v>
      </c>
      <c r="S9" s="71">
        <v>44</v>
      </c>
      <c r="T9" s="71">
        <v>62</v>
      </c>
      <c r="U9" s="71">
        <v>-18</v>
      </c>
    </row>
    <row r="10" spans="1:21" x14ac:dyDescent="0.25">
      <c r="A10" s="878"/>
      <c r="B10" s="881"/>
      <c r="C10" s="880"/>
      <c r="D10" s="878"/>
      <c r="E10" s="881"/>
      <c r="F10" s="880"/>
      <c r="G10" s="878"/>
      <c r="H10" s="881"/>
      <c r="I10" s="880"/>
      <c r="J10" s="69" t="s">
        <v>745</v>
      </c>
      <c r="L10" s="70">
        <v>8</v>
      </c>
      <c r="M10" s="70" t="s">
        <v>746</v>
      </c>
      <c r="N10" s="71">
        <v>48</v>
      </c>
      <c r="O10" s="71">
        <v>21</v>
      </c>
      <c r="P10" s="71">
        <v>8</v>
      </c>
      <c r="Q10" s="71">
        <v>3</v>
      </c>
      <c r="R10" s="71">
        <v>10</v>
      </c>
      <c r="S10" s="71">
        <v>46</v>
      </c>
      <c r="T10" s="71">
        <v>67</v>
      </c>
      <c r="U10" s="71">
        <v>-21</v>
      </c>
    </row>
    <row r="11" spans="1:21" x14ac:dyDescent="0.25">
      <c r="A11" s="878" t="s">
        <v>747</v>
      </c>
      <c r="B11" s="881" t="s">
        <v>748</v>
      </c>
      <c r="C11" s="880" t="s">
        <v>598</v>
      </c>
      <c r="D11" s="878" t="s">
        <v>749</v>
      </c>
      <c r="E11" s="881" t="s">
        <v>750</v>
      </c>
      <c r="F11" s="880" t="s">
        <v>601</v>
      </c>
      <c r="G11" s="878" t="s">
        <v>606</v>
      </c>
      <c r="H11" s="879" t="s">
        <v>751</v>
      </c>
      <c r="I11" s="880" t="s">
        <v>752</v>
      </c>
      <c r="J11" s="69" t="s">
        <v>721</v>
      </c>
      <c r="L11" s="70">
        <v>9</v>
      </c>
      <c r="M11" s="70" t="s">
        <v>753</v>
      </c>
      <c r="N11" s="71">
        <v>47</v>
      </c>
      <c r="O11" s="71">
        <v>22</v>
      </c>
      <c r="P11" s="71">
        <v>7</v>
      </c>
      <c r="Q11" s="71">
        <v>4</v>
      </c>
      <c r="R11" s="71">
        <v>11</v>
      </c>
      <c r="S11" s="71">
        <v>47</v>
      </c>
      <c r="T11" s="71">
        <v>55</v>
      </c>
      <c r="U11" s="71">
        <v>-8</v>
      </c>
    </row>
    <row r="12" spans="1:21" x14ac:dyDescent="0.25">
      <c r="A12" s="878"/>
      <c r="B12" s="881"/>
      <c r="C12" s="880"/>
      <c r="D12" s="878"/>
      <c r="E12" s="881"/>
      <c r="F12" s="880"/>
      <c r="G12" s="878"/>
      <c r="H12" s="879"/>
      <c r="I12" s="880"/>
      <c r="J12" s="69" t="s">
        <v>754</v>
      </c>
      <c r="L12" s="70">
        <v>10</v>
      </c>
      <c r="M12" s="70" t="s">
        <v>755</v>
      </c>
      <c r="N12" s="71">
        <v>42</v>
      </c>
      <c r="O12" s="71">
        <v>22</v>
      </c>
      <c r="P12" s="71">
        <v>6</v>
      </c>
      <c r="Q12" s="71">
        <v>2</v>
      </c>
      <c r="R12" s="71">
        <v>14</v>
      </c>
      <c r="S12" s="71">
        <v>29</v>
      </c>
      <c r="T12" s="71">
        <v>52</v>
      </c>
      <c r="U12" s="71">
        <v>-23</v>
      </c>
    </row>
    <row r="13" spans="1:21" x14ac:dyDescent="0.25">
      <c r="A13" s="878" t="s">
        <v>598</v>
      </c>
      <c r="B13" s="881" t="s">
        <v>731</v>
      </c>
      <c r="C13" s="880" t="s">
        <v>756</v>
      </c>
      <c r="D13" s="878" t="s">
        <v>601</v>
      </c>
      <c r="E13" s="881" t="s">
        <v>733</v>
      </c>
      <c r="F13" s="880" t="s">
        <v>757</v>
      </c>
      <c r="G13" s="878" t="s">
        <v>758</v>
      </c>
      <c r="H13" s="879" t="s">
        <v>759</v>
      </c>
      <c r="I13" s="880" t="s">
        <v>606</v>
      </c>
      <c r="J13" s="69" t="s">
        <v>721</v>
      </c>
      <c r="L13" s="70">
        <v>11</v>
      </c>
      <c r="M13" s="70" t="s">
        <v>756</v>
      </c>
      <c r="N13" s="71">
        <v>38</v>
      </c>
      <c r="O13" s="71">
        <v>22</v>
      </c>
      <c r="P13" s="71">
        <v>5</v>
      </c>
      <c r="Q13" s="71">
        <v>1</v>
      </c>
      <c r="R13" s="71">
        <v>16</v>
      </c>
      <c r="S13" s="71">
        <v>29</v>
      </c>
      <c r="T13" s="71">
        <v>67</v>
      </c>
      <c r="U13" s="71">
        <v>-38</v>
      </c>
    </row>
    <row r="14" spans="1:21" x14ac:dyDescent="0.25">
      <c r="A14" s="878"/>
      <c r="B14" s="881"/>
      <c r="C14" s="880"/>
      <c r="D14" s="878"/>
      <c r="E14" s="881"/>
      <c r="F14" s="880"/>
      <c r="G14" s="878"/>
      <c r="H14" s="879"/>
      <c r="I14" s="880"/>
      <c r="J14" s="69" t="s">
        <v>760</v>
      </c>
      <c r="L14" s="70">
        <v>12</v>
      </c>
      <c r="M14" s="70" t="s">
        <v>725</v>
      </c>
      <c r="N14" s="71">
        <v>34</v>
      </c>
      <c r="O14" s="71">
        <v>21</v>
      </c>
      <c r="P14" s="71">
        <v>4</v>
      </c>
      <c r="Q14" s="71">
        <v>1</v>
      </c>
      <c r="R14" s="71">
        <v>16</v>
      </c>
      <c r="S14" s="71">
        <v>23</v>
      </c>
      <c r="T14" s="71">
        <v>66</v>
      </c>
      <c r="U14" s="71">
        <v>-43</v>
      </c>
    </row>
    <row r="15" spans="1:21" x14ac:dyDescent="0.25">
      <c r="A15" s="878" t="s">
        <v>625</v>
      </c>
      <c r="B15" s="881" t="s">
        <v>761</v>
      </c>
      <c r="C15" s="880" t="s">
        <v>598</v>
      </c>
      <c r="D15" s="878" t="s">
        <v>762</v>
      </c>
      <c r="E15" s="881" t="s">
        <v>763</v>
      </c>
      <c r="F15" s="880" t="s">
        <v>601</v>
      </c>
      <c r="G15" s="878" t="s">
        <v>606</v>
      </c>
      <c r="H15" s="879" t="s">
        <v>751</v>
      </c>
      <c r="I15" s="880" t="s">
        <v>622</v>
      </c>
      <c r="J15" s="69" t="s">
        <v>721</v>
      </c>
      <c r="L15" s="64"/>
      <c r="M15" s="64"/>
      <c r="N15" s="65"/>
      <c r="O15" s="65"/>
      <c r="P15" s="65"/>
      <c r="Q15" s="65"/>
      <c r="R15" s="65"/>
      <c r="S15" s="65"/>
      <c r="T15" s="65"/>
      <c r="U15" s="65"/>
    </row>
    <row r="16" spans="1:21" x14ac:dyDescent="0.25">
      <c r="A16" s="878"/>
      <c r="B16" s="881"/>
      <c r="C16" s="880"/>
      <c r="D16" s="878"/>
      <c r="E16" s="881"/>
      <c r="F16" s="880"/>
      <c r="G16" s="878"/>
      <c r="H16" s="879"/>
      <c r="I16" s="880"/>
      <c r="J16" s="69" t="s">
        <v>764</v>
      </c>
      <c r="L16" s="64"/>
      <c r="M16" s="64"/>
      <c r="N16" s="65"/>
      <c r="O16" s="65"/>
      <c r="P16" s="65"/>
      <c r="Q16" s="65"/>
      <c r="R16" s="65"/>
      <c r="S16" s="65"/>
      <c r="T16" s="65"/>
      <c r="U16" s="65"/>
    </row>
    <row r="17" spans="1:21" x14ac:dyDescent="0.25">
      <c r="A17" s="878" t="s">
        <v>598</v>
      </c>
      <c r="B17" s="881" t="s">
        <v>765</v>
      </c>
      <c r="C17" s="880" t="s">
        <v>755</v>
      </c>
      <c r="D17" s="878" t="s">
        <v>601</v>
      </c>
      <c r="E17" s="881" t="s">
        <v>766</v>
      </c>
      <c r="F17" s="880" t="s">
        <v>767</v>
      </c>
      <c r="G17" s="878" t="s">
        <v>768</v>
      </c>
      <c r="H17" s="879" t="s">
        <v>769</v>
      </c>
      <c r="I17" s="880" t="s">
        <v>606</v>
      </c>
      <c r="J17" s="69" t="s">
        <v>721</v>
      </c>
      <c r="L17" s="64"/>
      <c r="M17" s="64" t="s">
        <v>698</v>
      </c>
      <c r="N17" s="65"/>
      <c r="O17" s="65"/>
      <c r="P17" s="65"/>
      <c r="Q17" s="65"/>
      <c r="R17" s="65"/>
      <c r="S17" s="65"/>
      <c r="T17" s="65"/>
      <c r="U17" s="65"/>
    </row>
    <row r="18" spans="1:21" x14ac:dyDescent="0.25">
      <c r="A18" s="878"/>
      <c r="B18" s="881"/>
      <c r="C18" s="880"/>
      <c r="D18" s="878"/>
      <c r="E18" s="881"/>
      <c r="F18" s="880"/>
      <c r="G18" s="878"/>
      <c r="H18" s="879"/>
      <c r="I18" s="880"/>
      <c r="J18" s="69" t="s">
        <v>770</v>
      </c>
      <c r="L18" s="67" t="s">
        <v>714</v>
      </c>
      <c r="M18" s="67" t="s">
        <v>281</v>
      </c>
      <c r="N18" s="68" t="s">
        <v>103</v>
      </c>
      <c r="O18" s="68" t="s">
        <v>701</v>
      </c>
      <c r="P18" s="68" t="s">
        <v>105</v>
      </c>
      <c r="Q18" s="68" t="s">
        <v>106</v>
      </c>
      <c r="R18" s="68" t="s">
        <v>107</v>
      </c>
      <c r="S18" s="68" t="s">
        <v>108</v>
      </c>
      <c r="T18" s="68" t="s">
        <v>109</v>
      </c>
      <c r="U18" s="68" t="s">
        <v>702</v>
      </c>
    </row>
    <row r="19" spans="1:21" x14ac:dyDescent="0.25">
      <c r="A19" s="878" t="s">
        <v>771</v>
      </c>
      <c r="B19" s="881" t="s">
        <v>728</v>
      </c>
      <c r="C19" s="880" t="s">
        <v>598</v>
      </c>
      <c r="D19" s="878" t="s">
        <v>772</v>
      </c>
      <c r="E19" s="881" t="s">
        <v>773</v>
      </c>
      <c r="F19" s="880" t="s">
        <v>601</v>
      </c>
      <c r="G19" s="878" t="s">
        <v>606</v>
      </c>
      <c r="H19" s="879" t="s">
        <v>774</v>
      </c>
      <c r="I19" s="880" t="s">
        <v>775</v>
      </c>
      <c r="J19" s="69" t="s">
        <v>721</v>
      </c>
      <c r="L19" s="70">
        <v>1</v>
      </c>
      <c r="M19" s="70" t="s">
        <v>732</v>
      </c>
      <c r="N19" s="71">
        <v>72</v>
      </c>
      <c r="O19" s="71">
        <v>22</v>
      </c>
      <c r="P19" s="71">
        <v>15</v>
      </c>
      <c r="Q19" s="71">
        <v>5</v>
      </c>
      <c r="R19" s="71">
        <v>2</v>
      </c>
      <c r="S19" s="71">
        <v>92</v>
      </c>
      <c r="T19" s="71">
        <v>24</v>
      </c>
      <c r="U19" s="71">
        <v>68</v>
      </c>
    </row>
    <row r="20" spans="1:21" x14ac:dyDescent="0.25">
      <c r="A20" s="878"/>
      <c r="B20" s="881"/>
      <c r="C20" s="880"/>
      <c r="D20" s="878"/>
      <c r="E20" s="881"/>
      <c r="F20" s="880"/>
      <c r="G20" s="878"/>
      <c r="H20" s="879"/>
      <c r="I20" s="880"/>
      <c r="J20" s="69" t="s">
        <v>776</v>
      </c>
      <c r="L20" s="70">
        <v>2</v>
      </c>
      <c r="M20" s="70" t="s">
        <v>777</v>
      </c>
      <c r="N20" s="71">
        <v>71</v>
      </c>
      <c r="O20" s="71">
        <v>22</v>
      </c>
      <c r="P20" s="71">
        <v>15</v>
      </c>
      <c r="Q20" s="71">
        <v>4</v>
      </c>
      <c r="R20" s="71">
        <v>3</v>
      </c>
      <c r="S20" s="71">
        <v>66</v>
      </c>
      <c r="T20" s="71">
        <v>20</v>
      </c>
      <c r="U20" s="71">
        <v>46</v>
      </c>
    </row>
    <row r="21" spans="1:21" x14ac:dyDescent="0.25">
      <c r="A21" s="878" t="s">
        <v>598</v>
      </c>
      <c r="B21" s="881" t="s">
        <v>778</v>
      </c>
      <c r="C21" s="880" t="s">
        <v>779</v>
      </c>
      <c r="D21" s="878" t="s">
        <v>601</v>
      </c>
      <c r="E21" s="881" t="s">
        <v>773</v>
      </c>
      <c r="F21" s="880" t="s">
        <v>780</v>
      </c>
      <c r="G21" s="878" t="s">
        <v>781</v>
      </c>
      <c r="H21" s="881" t="s">
        <v>761</v>
      </c>
      <c r="I21" s="880" t="s">
        <v>606</v>
      </c>
      <c r="J21" s="69" t="s">
        <v>721</v>
      </c>
      <c r="L21" s="70">
        <v>3</v>
      </c>
      <c r="M21" s="70" t="s">
        <v>762</v>
      </c>
      <c r="N21" s="71">
        <v>69</v>
      </c>
      <c r="O21" s="71">
        <v>22</v>
      </c>
      <c r="P21" s="71">
        <v>14</v>
      </c>
      <c r="Q21" s="71">
        <v>5</v>
      </c>
      <c r="R21" s="71">
        <v>3</v>
      </c>
      <c r="S21" s="71">
        <v>73</v>
      </c>
      <c r="T21" s="71">
        <v>19</v>
      </c>
      <c r="U21" s="71">
        <v>54</v>
      </c>
    </row>
    <row r="22" spans="1:21" x14ac:dyDescent="0.25">
      <c r="A22" s="878"/>
      <c r="B22" s="881"/>
      <c r="C22" s="880"/>
      <c r="D22" s="878"/>
      <c r="E22" s="881"/>
      <c r="F22" s="880"/>
      <c r="G22" s="878"/>
      <c r="H22" s="881"/>
      <c r="I22" s="880"/>
      <c r="J22" s="69" t="s">
        <v>782</v>
      </c>
      <c r="L22" s="70">
        <v>4</v>
      </c>
      <c r="M22" s="70" t="s">
        <v>783</v>
      </c>
      <c r="N22" s="71">
        <v>69</v>
      </c>
      <c r="O22" s="71">
        <v>22</v>
      </c>
      <c r="P22" s="71">
        <v>15</v>
      </c>
      <c r="Q22" s="71">
        <v>2</v>
      </c>
      <c r="R22" s="71">
        <v>5</v>
      </c>
      <c r="S22" s="71">
        <v>52</v>
      </c>
      <c r="T22" s="71">
        <v>20</v>
      </c>
      <c r="U22" s="71">
        <v>32</v>
      </c>
    </row>
    <row r="23" spans="1:21" x14ac:dyDescent="0.25">
      <c r="A23" s="878" t="s">
        <v>730</v>
      </c>
      <c r="B23" s="881" t="s">
        <v>778</v>
      </c>
      <c r="C23" s="880" t="s">
        <v>598</v>
      </c>
      <c r="D23" s="878" t="s">
        <v>784</v>
      </c>
      <c r="E23" s="881" t="s">
        <v>773</v>
      </c>
      <c r="F23" s="880" t="s">
        <v>601</v>
      </c>
      <c r="G23" s="878" t="s">
        <v>606</v>
      </c>
      <c r="H23" s="879" t="s">
        <v>785</v>
      </c>
      <c r="I23" s="880" t="s">
        <v>786</v>
      </c>
      <c r="J23" s="69" t="s">
        <v>721</v>
      </c>
      <c r="L23" s="70">
        <v>5</v>
      </c>
      <c r="M23" s="70" t="s">
        <v>718</v>
      </c>
      <c r="N23" s="71">
        <v>58</v>
      </c>
      <c r="O23" s="71">
        <v>21</v>
      </c>
      <c r="P23" s="71">
        <v>11</v>
      </c>
      <c r="Q23" s="71">
        <v>6</v>
      </c>
      <c r="R23" s="71">
        <v>4</v>
      </c>
      <c r="S23" s="71">
        <v>39</v>
      </c>
      <c r="T23" s="71">
        <v>33</v>
      </c>
      <c r="U23" s="71">
        <v>6</v>
      </c>
    </row>
    <row r="24" spans="1:21" x14ac:dyDescent="0.25">
      <c r="A24" s="878"/>
      <c r="B24" s="881"/>
      <c r="C24" s="880"/>
      <c r="D24" s="878"/>
      <c r="E24" s="881"/>
      <c r="F24" s="880"/>
      <c r="G24" s="878"/>
      <c r="H24" s="879"/>
      <c r="I24" s="880"/>
      <c r="J24" s="69" t="s">
        <v>787</v>
      </c>
      <c r="L24" s="70">
        <v>6</v>
      </c>
      <c r="M24" s="70" t="s">
        <v>788</v>
      </c>
      <c r="N24" s="71">
        <v>55</v>
      </c>
      <c r="O24" s="71">
        <v>22</v>
      </c>
      <c r="P24" s="71">
        <v>10</v>
      </c>
      <c r="Q24" s="71">
        <v>3</v>
      </c>
      <c r="R24" s="71">
        <v>9</v>
      </c>
      <c r="S24" s="71">
        <v>52</v>
      </c>
      <c r="T24" s="71">
        <v>51</v>
      </c>
      <c r="U24" s="71">
        <v>1</v>
      </c>
    </row>
    <row r="25" spans="1:21" x14ac:dyDescent="0.25">
      <c r="A25" s="878" t="s">
        <v>716</v>
      </c>
      <c r="B25" s="881" t="s">
        <v>739</v>
      </c>
      <c r="C25" s="880" t="s">
        <v>598</v>
      </c>
      <c r="D25" s="878" t="s">
        <v>718</v>
      </c>
      <c r="E25" s="881" t="s">
        <v>789</v>
      </c>
      <c r="F25" s="880" t="s">
        <v>601</v>
      </c>
      <c r="G25" s="878" t="s">
        <v>720</v>
      </c>
      <c r="H25" s="881" t="s">
        <v>790</v>
      </c>
      <c r="I25" s="880" t="s">
        <v>606</v>
      </c>
      <c r="J25" s="69" t="s">
        <v>721</v>
      </c>
      <c r="L25" s="70">
        <v>7</v>
      </c>
      <c r="M25" s="70" t="s">
        <v>791</v>
      </c>
      <c r="N25" s="71">
        <v>47</v>
      </c>
      <c r="O25" s="71">
        <v>22</v>
      </c>
      <c r="P25" s="71">
        <v>7</v>
      </c>
      <c r="Q25" s="71">
        <v>4</v>
      </c>
      <c r="R25" s="71">
        <v>11</v>
      </c>
      <c r="S25" s="71">
        <v>40</v>
      </c>
      <c r="T25" s="71">
        <v>60</v>
      </c>
      <c r="U25" s="71">
        <v>-20</v>
      </c>
    </row>
    <row r="26" spans="1:21" x14ac:dyDescent="0.25">
      <c r="A26" s="878"/>
      <c r="B26" s="881"/>
      <c r="C26" s="880"/>
      <c r="D26" s="878"/>
      <c r="E26" s="881"/>
      <c r="F26" s="880"/>
      <c r="G26" s="878"/>
      <c r="H26" s="881"/>
      <c r="I26" s="880"/>
      <c r="J26" s="69" t="s">
        <v>792</v>
      </c>
      <c r="L26" s="70">
        <v>8</v>
      </c>
      <c r="M26" s="70" t="s">
        <v>793</v>
      </c>
      <c r="N26" s="71">
        <v>44</v>
      </c>
      <c r="O26" s="71">
        <v>22</v>
      </c>
      <c r="P26" s="71">
        <v>7</v>
      </c>
      <c r="Q26" s="71">
        <v>1</v>
      </c>
      <c r="R26" s="71">
        <v>14</v>
      </c>
      <c r="S26" s="71">
        <v>38</v>
      </c>
      <c r="T26" s="71">
        <v>56</v>
      </c>
      <c r="U26" s="71">
        <v>-18</v>
      </c>
    </row>
    <row r="27" spans="1:21" x14ac:dyDescent="0.25">
      <c r="A27" s="878" t="s">
        <v>598</v>
      </c>
      <c r="B27" s="881" t="s">
        <v>794</v>
      </c>
      <c r="C27" s="880" t="s">
        <v>725</v>
      </c>
      <c r="D27" s="878" t="s">
        <v>601</v>
      </c>
      <c r="E27" s="881" t="s">
        <v>773</v>
      </c>
      <c r="F27" s="880" t="s">
        <v>727</v>
      </c>
      <c r="G27" s="878" t="s">
        <v>606</v>
      </c>
      <c r="H27" s="881" t="s">
        <v>68</v>
      </c>
      <c r="I27" s="880" t="s">
        <v>198</v>
      </c>
      <c r="J27" s="69" t="s">
        <v>721</v>
      </c>
      <c r="L27" s="70">
        <v>9</v>
      </c>
      <c r="M27" s="70" t="s">
        <v>795</v>
      </c>
      <c r="N27" s="71">
        <v>42</v>
      </c>
      <c r="O27" s="71">
        <v>22</v>
      </c>
      <c r="P27" s="71">
        <v>5</v>
      </c>
      <c r="Q27" s="71">
        <v>5</v>
      </c>
      <c r="R27" s="71">
        <v>12</v>
      </c>
      <c r="S27" s="71">
        <v>39</v>
      </c>
      <c r="T27" s="71">
        <v>51</v>
      </c>
      <c r="U27" s="71">
        <v>-12</v>
      </c>
    </row>
    <row r="28" spans="1:21" x14ac:dyDescent="0.25">
      <c r="A28" s="878"/>
      <c r="B28" s="881"/>
      <c r="C28" s="880"/>
      <c r="D28" s="878"/>
      <c r="E28" s="881"/>
      <c r="F28" s="880"/>
      <c r="G28" s="878"/>
      <c r="H28" s="881"/>
      <c r="I28" s="880"/>
      <c r="J28" s="69" t="s">
        <v>796</v>
      </c>
      <c r="L28" s="70">
        <v>10</v>
      </c>
      <c r="M28" s="70" t="s">
        <v>797</v>
      </c>
      <c r="N28" s="71">
        <v>37</v>
      </c>
      <c r="O28" s="71">
        <v>22</v>
      </c>
      <c r="P28" s="71">
        <v>6</v>
      </c>
      <c r="Q28" s="71">
        <v>1</v>
      </c>
      <c r="R28" s="71">
        <v>15</v>
      </c>
      <c r="S28" s="71">
        <v>32</v>
      </c>
      <c r="T28" s="71">
        <v>76</v>
      </c>
      <c r="U28" s="71">
        <v>-44</v>
      </c>
    </row>
    <row r="29" spans="1:21" x14ac:dyDescent="0.25">
      <c r="A29" s="878" t="s">
        <v>598</v>
      </c>
      <c r="B29" s="881" t="s">
        <v>774</v>
      </c>
      <c r="C29" s="880" t="s">
        <v>722</v>
      </c>
      <c r="D29" s="878" t="s">
        <v>601</v>
      </c>
      <c r="E29" s="881" t="s">
        <v>728</v>
      </c>
      <c r="F29" s="880" t="s">
        <v>732</v>
      </c>
      <c r="G29" s="878" t="s">
        <v>735</v>
      </c>
      <c r="H29" s="881" t="s">
        <v>773</v>
      </c>
      <c r="I29" s="880" t="s">
        <v>606</v>
      </c>
      <c r="J29" s="69" t="s">
        <v>721</v>
      </c>
      <c r="L29" s="70">
        <v>11</v>
      </c>
      <c r="M29" s="70" t="s">
        <v>798</v>
      </c>
      <c r="N29" s="71">
        <v>31</v>
      </c>
      <c r="O29" s="71">
        <v>22</v>
      </c>
      <c r="P29" s="71">
        <v>4</v>
      </c>
      <c r="Q29" s="71">
        <v>1</v>
      </c>
      <c r="R29" s="71">
        <v>17</v>
      </c>
      <c r="S29" s="71">
        <v>29</v>
      </c>
      <c r="T29" s="71">
        <v>84</v>
      </c>
      <c r="U29" s="71">
        <v>-55</v>
      </c>
    </row>
    <row r="30" spans="1:21" x14ac:dyDescent="0.25">
      <c r="A30" s="878"/>
      <c r="B30" s="881"/>
      <c r="C30" s="880"/>
      <c r="D30" s="878"/>
      <c r="E30" s="881"/>
      <c r="F30" s="880"/>
      <c r="G30" s="878"/>
      <c r="H30" s="881"/>
      <c r="I30" s="880"/>
      <c r="J30" s="69" t="s">
        <v>799</v>
      </c>
      <c r="L30" s="70">
        <v>12</v>
      </c>
      <c r="M30" s="70" t="s">
        <v>727</v>
      </c>
      <c r="N30" s="71">
        <v>28</v>
      </c>
      <c r="O30" s="71">
        <v>21</v>
      </c>
      <c r="P30" s="71">
        <v>2</v>
      </c>
      <c r="Q30" s="71">
        <v>3</v>
      </c>
      <c r="R30" s="71">
        <v>16</v>
      </c>
      <c r="S30" s="71">
        <v>19</v>
      </c>
      <c r="T30" s="71">
        <v>77</v>
      </c>
      <c r="U30" s="71">
        <v>-58</v>
      </c>
    </row>
    <row r="31" spans="1:21" ht="9.9499999999999993" customHeight="1" x14ac:dyDescent="0.25">
      <c r="A31" s="878" t="s">
        <v>724</v>
      </c>
      <c r="B31" s="881" t="s">
        <v>717</v>
      </c>
      <c r="C31" s="880" t="s">
        <v>598</v>
      </c>
      <c r="D31" s="878" t="s">
        <v>741</v>
      </c>
      <c r="E31" s="881" t="s">
        <v>773</v>
      </c>
      <c r="F31" s="880" t="s">
        <v>601</v>
      </c>
      <c r="G31" s="878" t="s">
        <v>606</v>
      </c>
      <c r="H31" s="881" t="s">
        <v>773</v>
      </c>
      <c r="I31" s="880" t="s">
        <v>742</v>
      </c>
      <c r="J31" s="69" t="s">
        <v>721</v>
      </c>
    </row>
    <row r="32" spans="1:21" ht="9.9499999999999993" customHeight="1" x14ac:dyDescent="0.25">
      <c r="A32" s="878"/>
      <c r="B32" s="881"/>
      <c r="C32" s="880"/>
      <c r="D32" s="878"/>
      <c r="E32" s="881"/>
      <c r="F32" s="880"/>
      <c r="G32" s="878"/>
      <c r="H32" s="881"/>
      <c r="I32" s="880"/>
      <c r="J32" s="69" t="s">
        <v>800</v>
      </c>
    </row>
    <row r="33" spans="1:10" ht="9.9499999999999993" customHeight="1" x14ac:dyDescent="0.25">
      <c r="A33" s="878" t="s">
        <v>598</v>
      </c>
      <c r="B33" s="881" t="s">
        <v>789</v>
      </c>
      <c r="C33" s="880" t="s">
        <v>747</v>
      </c>
      <c r="D33" s="878" t="s">
        <v>601</v>
      </c>
      <c r="E33" s="881" t="s">
        <v>773</v>
      </c>
      <c r="F33" s="880" t="s">
        <v>749</v>
      </c>
      <c r="G33" s="878" t="s">
        <v>752</v>
      </c>
      <c r="H33" s="881" t="s">
        <v>773</v>
      </c>
      <c r="I33" s="880" t="s">
        <v>606</v>
      </c>
      <c r="J33" s="69" t="s">
        <v>721</v>
      </c>
    </row>
    <row r="34" spans="1:10" ht="9.9499999999999993" customHeight="1" x14ac:dyDescent="0.25">
      <c r="A34" s="878"/>
      <c r="B34" s="881"/>
      <c r="C34" s="880"/>
      <c r="D34" s="878"/>
      <c r="E34" s="881"/>
      <c r="F34" s="880"/>
      <c r="G34" s="878"/>
      <c r="H34" s="881"/>
      <c r="I34" s="880"/>
      <c r="J34" s="69" t="s">
        <v>801</v>
      </c>
    </row>
    <row r="35" spans="1:10" ht="9.9499999999999993" customHeight="1" x14ac:dyDescent="0.25">
      <c r="A35" s="878" t="s">
        <v>756</v>
      </c>
      <c r="B35" s="881" t="s">
        <v>802</v>
      </c>
      <c r="C35" s="880" t="s">
        <v>598</v>
      </c>
      <c r="D35" s="878" t="s">
        <v>757</v>
      </c>
      <c r="E35" s="881" t="s">
        <v>803</v>
      </c>
      <c r="F35" s="880" t="s">
        <v>601</v>
      </c>
      <c r="G35" s="878" t="s">
        <v>606</v>
      </c>
      <c r="H35" s="881" t="s">
        <v>773</v>
      </c>
      <c r="I35" s="880" t="s">
        <v>758</v>
      </c>
      <c r="J35" s="69" t="s">
        <v>721</v>
      </c>
    </row>
    <row r="36" spans="1:10" ht="9.9499999999999993" customHeight="1" x14ac:dyDescent="0.25">
      <c r="A36" s="878"/>
      <c r="B36" s="881"/>
      <c r="C36" s="880"/>
      <c r="D36" s="878"/>
      <c r="E36" s="881"/>
      <c r="F36" s="880"/>
      <c r="G36" s="878"/>
      <c r="H36" s="881"/>
      <c r="I36" s="880"/>
      <c r="J36" s="69" t="s">
        <v>804</v>
      </c>
    </row>
    <row r="37" spans="1:10" ht="9.9499999999999993" customHeight="1" x14ac:dyDescent="0.25">
      <c r="A37" s="878" t="s">
        <v>598</v>
      </c>
      <c r="B37" s="881" t="s">
        <v>805</v>
      </c>
      <c r="C37" s="880" t="s">
        <v>625</v>
      </c>
      <c r="D37" s="878" t="s">
        <v>601</v>
      </c>
      <c r="E37" s="881" t="s">
        <v>774</v>
      </c>
      <c r="F37" s="880" t="s">
        <v>762</v>
      </c>
      <c r="G37" s="878" t="s">
        <v>622</v>
      </c>
      <c r="H37" s="881" t="s">
        <v>773</v>
      </c>
      <c r="I37" s="880" t="s">
        <v>606</v>
      </c>
      <c r="J37" s="69" t="s">
        <v>721</v>
      </c>
    </row>
    <row r="38" spans="1:10" ht="9.9499999999999993" customHeight="1" x14ac:dyDescent="0.25">
      <c r="A38" s="878"/>
      <c r="B38" s="881"/>
      <c r="C38" s="880"/>
      <c r="D38" s="878"/>
      <c r="E38" s="881"/>
      <c r="F38" s="880"/>
      <c r="G38" s="878"/>
      <c r="H38" s="881"/>
      <c r="I38" s="880"/>
      <c r="J38" s="69" t="s">
        <v>806</v>
      </c>
    </row>
    <row r="39" spans="1:10" ht="9.9499999999999993" customHeight="1" x14ac:dyDescent="0.25">
      <c r="A39" s="878" t="s">
        <v>755</v>
      </c>
      <c r="B39" s="881" t="s">
        <v>733</v>
      </c>
      <c r="C39" s="880" t="s">
        <v>598</v>
      </c>
      <c r="D39" s="878" t="s">
        <v>767</v>
      </c>
      <c r="E39" s="881" t="s">
        <v>748</v>
      </c>
      <c r="F39" s="880" t="s">
        <v>601</v>
      </c>
      <c r="G39" s="878" t="s">
        <v>606</v>
      </c>
      <c r="H39" s="881" t="s">
        <v>773</v>
      </c>
      <c r="I39" s="880" t="s">
        <v>768</v>
      </c>
      <c r="J39" s="69" t="s">
        <v>721</v>
      </c>
    </row>
    <row r="40" spans="1:10" ht="9.9499999999999993" customHeight="1" x14ac:dyDescent="0.25">
      <c r="A40" s="878"/>
      <c r="B40" s="881"/>
      <c r="C40" s="880"/>
      <c r="D40" s="878"/>
      <c r="E40" s="881"/>
      <c r="F40" s="880"/>
      <c r="G40" s="878"/>
      <c r="H40" s="881"/>
      <c r="I40" s="880"/>
      <c r="J40" s="69" t="s">
        <v>807</v>
      </c>
    </row>
    <row r="41" spans="1:10" ht="9.9499999999999993" customHeight="1" x14ac:dyDescent="0.25">
      <c r="A41" s="878" t="s">
        <v>598</v>
      </c>
      <c r="B41" s="881" t="s">
        <v>778</v>
      </c>
      <c r="C41" s="880" t="s">
        <v>771</v>
      </c>
      <c r="D41" s="878" t="s">
        <v>601</v>
      </c>
      <c r="E41" s="881" t="s">
        <v>773</v>
      </c>
      <c r="F41" s="880" t="s">
        <v>772</v>
      </c>
      <c r="G41" s="878" t="s">
        <v>775</v>
      </c>
      <c r="H41" s="881" t="s">
        <v>773</v>
      </c>
      <c r="I41" s="880" t="s">
        <v>606</v>
      </c>
      <c r="J41" s="69" t="s">
        <v>721</v>
      </c>
    </row>
    <row r="42" spans="1:10" ht="9.9499999999999993" customHeight="1" x14ac:dyDescent="0.25">
      <c r="A42" s="878"/>
      <c r="B42" s="881"/>
      <c r="C42" s="880"/>
      <c r="D42" s="878"/>
      <c r="E42" s="881"/>
      <c r="F42" s="880"/>
      <c r="G42" s="878"/>
      <c r="H42" s="881"/>
      <c r="I42" s="880"/>
      <c r="J42" s="69" t="s">
        <v>808</v>
      </c>
    </row>
    <row r="43" spans="1:10" ht="9.9499999999999993" customHeight="1" x14ac:dyDescent="0.25">
      <c r="A43" s="878" t="s">
        <v>779</v>
      </c>
      <c r="B43" s="881" t="s">
        <v>809</v>
      </c>
      <c r="C43" s="880" t="s">
        <v>598</v>
      </c>
      <c r="D43" s="878" t="s">
        <v>780</v>
      </c>
      <c r="E43" s="881" t="s">
        <v>773</v>
      </c>
      <c r="F43" s="880" t="s">
        <v>601</v>
      </c>
      <c r="G43" s="878" t="s">
        <v>606</v>
      </c>
      <c r="H43" s="881" t="s">
        <v>773</v>
      </c>
      <c r="I43" s="880" t="s">
        <v>781</v>
      </c>
      <c r="J43" s="69" t="s">
        <v>721</v>
      </c>
    </row>
    <row r="44" spans="1:10" ht="9.9499999999999993" customHeight="1" x14ac:dyDescent="0.25">
      <c r="A44" s="878"/>
      <c r="B44" s="881"/>
      <c r="C44" s="880"/>
      <c r="D44" s="878"/>
      <c r="E44" s="881"/>
      <c r="F44" s="880"/>
      <c r="G44" s="878"/>
      <c r="H44" s="881"/>
      <c r="I44" s="880"/>
      <c r="J44" s="69" t="s">
        <v>810</v>
      </c>
    </row>
    <row r="45" spans="1:10" ht="9.9499999999999993" customHeight="1" x14ac:dyDescent="0.25">
      <c r="A45" s="882" t="s">
        <v>598</v>
      </c>
      <c r="B45" s="883" t="s">
        <v>811</v>
      </c>
      <c r="C45" s="884" t="s">
        <v>730</v>
      </c>
      <c r="D45" s="882" t="s">
        <v>601</v>
      </c>
      <c r="E45" s="883" t="s">
        <v>773</v>
      </c>
      <c r="F45" s="884" t="s">
        <v>784</v>
      </c>
      <c r="G45" s="882" t="s">
        <v>786</v>
      </c>
      <c r="H45" s="883" t="s">
        <v>773</v>
      </c>
      <c r="I45" s="884" t="s">
        <v>606</v>
      </c>
      <c r="J45" s="69" t="s">
        <v>721</v>
      </c>
    </row>
    <row r="46" spans="1:10" ht="9.9499999999999993" customHeight="1" x14ac:dyDescent="0.25">
      <c r="A46" s="882"/>
      <c r="B46" s="883"/>
      <c r="C46" s="884"/>
      <c r="D46" s="882"/>
      <c r="E46" s="883"/>
      <c r="F46" s="884"/>
      <c r="G46" s="882"/>
      <c r="H46" s="883"/>
      <c r="I46" s="884"/>
      <c r="J46" s="69" t="s">
        <v>812</v>
      </c>
    </row>
    <row r="47" spans="1:10" ht="15.75" x14ac:dyDescent="0.25">
      <c r="A47" s="74"/>
      <c r="D47" s="74"/>
      <c r="G47" s="74"/>
    </row>
    <row r="48" spans="1:10" x14ac:dyDescent="0.25">
      <c r="A48" s="885" t="s">
        <v>520</v>
      </c>
      <c r="B48" s="885"/>
      <c r="C48" s="885"/>
      <c r="D48" s="885" t="s">
        <v>813</v>
      </c>
      <c r="E48" s="885"/>
      <c r="F48" s="885"/>
      <c r="G48" s="885" t="s">
        <v>814</v>
      </c>
      <c r="H48" s="885"/>
      <c r="I48" s="885"/>
    </row>
    <row r="49" spans="1:46" x14ac:dyDescent="0.25">
      <c r="A49" s="73" t="s">
        <v>598</v>
      </c>
      <c r="B49" s="73" t="s">
        <v>802</v>
      </c>
      <c r="C49" s="73" t="s">
        <v>815</v>
      </c>
      <c r="D49" s="73" t="s">
        <v>816</v>
      </c>
      <c r="E49" s="73" t="s">
        <v>728</v>
      </c>
      <c r="F49" s="73" t="s">
        <v>598</v>
      </c>
      <c r="G49" s="73" t="s">
        <v>598</v>
      </c>
      <c r="H49" s="73" t="s">
        <v>774</v>
      </c>
      <c r="I49" s="73" t="s">
        <v>817</v>
      </c>
    </row>
    <row r="50" spans="1:46" x14ac:dyDescent="0.25">
      <c r="A50" s="75"/>
      <c r="B50" s="75"/>
      <c r="C50" s="75"/>
      <c r="D50" s="73" t="s">
        <v>818</v>
      </c>
      <c r="E50" s="73" t="s">
        <v>819</v>
      </c>
      <c r="F50" s="73" t="s">
        <v>598</v>
      </c>
    </row>
    <row r="52" spans="1:46" x14ac:dyDescent="0.25">
      <c r="M52" s="76" t="s">
        <v>588</v>
      </c>
      <c r="N52" s="886" t="s">
        <v>820</v>
      </c>
      <c r="O52" s="886"/>
      <c r="P52" s="886"/>
      <c r="Q52" s="886"/>
      <c r="R52" s="886"/>
      <c r="S52" s="886"/>
      <c r="T52" s="886"/>
      <c r="U52" s="864" t="s">
        <v>821</v>
      </c>
      <c r="V52" s="864"/>
      <c r="W52" s="864"/>
      <c r="X52" s="864"/>
      <c r="Y52" s="864"/>
      <c r="Z52" s="864"/>
      <c r="AA52" s="864"/>
      <c r="AB52" s="864"/>
      <c r="AC52" s="864"/>
      <c r="AD52" s="864"/>
      <c r="AE52" s="864"/>
      <c r="AF52" s="864" t="s">
        <v>822</v>
      </c>
      <c r="AG52" s="864"/>
      <c r="AH52" s="864"/>
      <c r="AI52" s="864"/>
      <c r="AJ52" s="864"/>
      <c r="AK52" s="864"/>
      <c r="AL52" s="864"/>
      <c r="AM52" s="864"/>
      <c r="AN52" s="864"/>
      <c r="AO52" s="864"/>
      <c r="AP52" s="864"/>
    </row>
    <row r="53" spans="1:46" ht="80.25" x14ac:dyDescent="0.25">
      <c r="M53" s="77" t="s">
        <v>823</v>
      </c>
      <c r="N53" s="78" t="s">
        <v>824</v>
      </c>
      <c r="O53" s="78" t="s">
        <v>825</v>
      </c>
      <c r="P53" s="79" t="s">
        <v>826</v>
      </c>
      <c r="Q53" s="78" t="s">
        <v>827</v>
      </c>
      <c r="R53" s="78" t="s">
        <v>828</v>
      </c>
      <c r="S53" s="78" t="s">
        <v>829</v>
      </c>
      <c r="T53" s="80" t="s">
        <v>830</v>
      </c>
      <c r="U53" s="81" t="s">
        <v>831</v>
      </c>
      <c r="V53" s="82" t="s">
        <v>574</v>
      </c>
      <c r="W53" s="82" t="s">
        <v>832</v>
      </c>
      <c r="X53" s="83" t="s">
        <v>542</v>
      </c>
      <c r="Y53" s="82" t="s">
        <v>833</v>
      </c>
      <c r="Z53" s="83" t="s">
        <v>834</v>
      </c>
      <c r="AA53" s="82" t="s">
        <v>835</v>
      </c>
      <c r="AB53" s="83" t="s">
        <v>556</v>
      </c>
      <c r="AC53" s="82" t="s">
        <v>836</v>
      </c>
      <c r="AD53" s="83" t="s">
        <v>837</v>
      </c>
      <c r="AE53" s="82" t="s">
        <v>321</v>
      </c>
      <c r="AF53" s="82" t="s">
        <v>831</v>
      </c>
      <c r="AG53" s="83" t="s">
        <v>574</v>
      </c>
      <c r="AH53" s="83" t="s">
        <v>832</v>
      </c>
      <c r="AI53" s="82" t="s">
        <v>542</v>
      </c>
      <c r="AJ53" s="83" t="s">
        <v>833</v>
      </c>
      <c r="AK53" s="82" t="s">
        <v>834</v>
      </c>
      <c r="AL53" s="83" t="s">
        <v>835</v>
      </c>
      <c r="AM53" s="82" t="s">
        <v>556</v>
      </c>
      <c r="AN53" s="83" t="s">
        <v>836</v>
      </c>
      <c r="AO53" s="82" t="s">
        <v>837</v>
      </c>
      <c r="AP53" s="83" t="s">
        <v>321</v>
      </c>
      <c r="AQ53" s="84" t="s">
        <v>815</v>
      </c>
      <c r="AR53" s="84" t="s">
        <v>816</v>
      </c>
      <c r="AS53" s="84" t="s">
        <v>818</v>
      </c>
      <c r="AT53" s="84" t="s">
        <v>817</v>
      </c>
    </row>
    <row r="54" spans="1:46" x14ac:dyDescent="0.25">
      <c r="M54" s="85" t="s">
        <v>838</v>
      </c>
      <c r="N54" s="86">
        <f t="shared" ref="N54:N65" si="0">SUM(U54:AT54)</f>
        <v>17</v>
      </c>
      <c r="O54" s="86">
        <f t="shared" ref="O54:O65" si="1">SUM(U54:AP54)</f>
        <v>16</v>
      </c>
      <c r="P54" s="87">
        <f t="shared" ref="P54:P65" si="2">SUM(AQ54:AT54)</f>
        <v>1</v>
      </c>
      <c r="Q54" s="86">
        <f t="shared" ref="Q54:Q65" si="3">SUM(U54:AE54)</f>
        <v>7</v>
      </c>
      <c r="R54" s="86">
        <f t="shared" ref="R54:R65" si="4">SUM(AF54:AP54)</f>
        <v>9</v>
      </c>
      <c r="S54" s="86">
        <f t="shared" ref="S54:S65" si="5">SUM(U54,X54,Z54,AB54,AD54,AG54:AH54,AJ54,AL54,AN54,AP54)</f>
        <v>8</v>
      </c>
      <c r="T54" s="88">
        <f t="shared" ref="T54:T65" si="6">SUM(V54,W54,Y54,AA54,AC54,AE54,AF54,AI54,AK54,AM54,AO54)</f>
        <v>8</v>
      </c>
      <c r="U54" s="2">
        <v>1</v>
      </c>
      <c r="V54" s="89"/>
      <c r="W54" s="89"/>
      <c r="X54" s="90">
        <v>1</v>
      </c>
      <c r="Y54" s="89">
        <v>1</v>
      </c>
      <c r="Z54" s="90"/>
      <c r="AA54" s="89"/>
      <c r="AB54" s="90">
        <v>1</v>
      </c>
      <c r="AC54" s="89">
        <v>2</v>
      </c>
      <c r="AD54" s="90">
        <v>1</v>
      </c>
      <c r="AE54" s="89"/>
      <c r="AF54" s="89">
        <v>1</v>
      </c>
      <c r="AG54" s="90">
        <v>3</v>
      </c>
      <c r="AH54" s="90"/>
      <c r="AI54" s="89"/>
      <c r="AJ54" s="90"/>
      <c r="AK54" s="89">
        <v>1</v>
      </c>
      <c r="AL54" s="90"/>
      <c r="AM54" s="89"/>
      <c r="AN54" s="90">
        <v>1</v>
      </c>
      <c r="AO54" s="89">
        <v>3</v>
      </c>
      <c r="AP54" s="90"/>
      <c r="AQ54" s="91"/>
      <c r="AR54" s="91">
        <v>1</v>
      </c>
      <c r="AS54" s="91"/>
      <c r="AT54" s="91"/>
    </row>
    <row r="55" spans="1:46" x14ac:dyDescent="0.25">
      <c r="M55" s="85" t="s">
        <v>839</v>
      </c>
      <c r="N55" s="86">
        <f t="shared" si="0"/>
        <v>11</v>
      </c>
      <c r="O55" s="86">
        <f t="shared" si="1"/>
        <v>11</v>
      </c>
      <c r="P55" s="87">
        <f t="shared" si="2"/>
        <v>0</v>
      </c>
      <c r="Q55" s="86">
        <f t="shared" si="3"/>
        <v>2</v>
      </c>
      <c r="R55" s="86">
        <f t="shared" si="4"/>
        <v>9</v>
      </c>
      <c r="S55" s="86">
        <f t="shared" si="5"/>
        <v>5</v>
      </c>
      <c r="T55" s="88">
        <f t="shared" si="6"/>
        <v>6</v>
      </c>
      <c r="U55" s="2"/>
      <c r="V55" s="89"/>
      <c r="W55" s="89"/>
      <c r="X55" s="90"/>
      <c r="Y55" s="89">
        <v>1</v>
      </c>
      <c r="Z55" s="90"/>
      <c r="AA55" s="89">
        <v>1</v>
      </c>
      <c r="AB55" s="90"/>
      <c r="AC55" s="89"/>
      <c r="AD55" s="90"/>
      <c r="AE55" s="89"/>
      <c r="AF55" s="89">
        <v>2</v>
      </c>
      <c r="AG55" s="90">
        <v>2</v>
      </c>
      <c r="AH55" s="90"/>
      <c r="AI55" s="89">
        <v>1</v>
      </c>
      <c r="AJ55" s="90">
        <v>1</v>
      </c>
      <c r="AK55" s="89"/>
      <c r="AL55" s="90"/>
      <c r="AM55" s="89">
        <v>1</v>
      </c>
      <c r="AN55" s="90"/>
      <c r="AO55" s="89"/>
      <c r="AP55" s="90">
        <v>2</v>
      </c>
      <c r="AQ55" s="91"/>
      <c r="AR55" s="91"/>
      <c r="AS55" s="91"/>
      <c r="AT55" s="91"/>
    </row>
    <row r="56" spans="1:46" x14ac:dyDescent="0.25">
      <c r="M56" s="85" t="s">
        <v>840</v>
      </c>
      <c r="N56" s="86">
        <f t="shared" si="0"/>
        <v>8</v>
      </c>
      <c r="O56" s="86">
        <f t="shared" si="1"/>
        <v>8</v>
      </c>
      <c r="P56" s="87">
        <f t="shared" si="2"/>
        <v>0</v>
      </c>
      <c r="Q56" s="86">
        <f t="shared" si="3"/>
        <v>5</v>
      </c>
      <c r="R56" s="86">
        <f t="shared" si="4"/>
        <v>3</v>
      </c>
      <c r="S56" s="86">
        <f t="shared" si="5"/>
        <v>4</v>
      </c>
      <c r="T56" s="88">
        <f t="shared" si="6"/>
        <v>4</v>
      </c>
      <c r="U56" s="2"/>
      <c r="V56" s="89"/>
      <c r="W56" s="89"/>
      <c r="X56" s="90"/>
      <c r="Y56" s="89">
        <v>1</v>
      </c>
      <c r="Z56" s="90"/>
      <c r="AA56" s="89">
        <v>1</v>
      </c>
      <c r="AB56" s="90">
        <v>2</v>
      </c>
      <c r="AC56" s="89"/>
      <c r="AD56" s="90"/>
      <c r="AE56" s="89">
        <v>1</v>
      </c>
      <c r="AF56" s="89"/>
      <c r="AG56" s="90"/>
      <c r="AH56" s="90"/>
      <c r="AI56" s="89"/>
      <c r="AJ56" s="90">
        <v>1</v>
      </c>
      <c r="AK56" s="89"/>
      <c r="AL56" s="90"/>
      <c r="AM56" s="89"/>
      <c r="AN56" s="90"/>
      <c r="AO56" s="89">
        <v>1</v>
      </c>
      <c r="AP56" s="90">
        <v>1</v>
      </c>
      <c r="AQ56" s="91"/>
      <c r="AR56" s="91"/>
      <c r="AS56" s="91"/>
      <c r="AT56" s="91"/>
    </row>
    <row r="57" spans="1:46" x14ac:dyDescent="0.25">
      <c r="M57" s="85" t="s">
        <v>841</v>
      </c>
      <c r="N57" s="86">
        <f t="shared" si="0"/>
        <v>4</v>
      </c>
      <c r="O57" s="86">
        <f t="shared" si="1"/>
        <v>4</v>
      </c>
      <c r="P57" s="87">
        <f t="shared" si="2"/>
        <v>0</v>
      </c>
      <c r="Q57" s="86">
        <f t="shared" si="3"/>
        <v>4</v>
      </c>
      <c r="R57" s="86">
        <f t="shared" si="4"/>
        <v>0</v>
      </c>
      <c r="S57" s="86">
        <f t="shared" si="5"/>
        <v>4</v>
      </c>
      <c r="T57" s="88">
        <f t="shared" si="6"/>
        <v>0</v>
      </c>
      <c r="U57" s="2">
        <v>1</v>
      </c>
      <c r="V57" s="89"/>
      <c r="W57" s="89"/>
      <c r="X57" s="90"/>
      <c r="Y57" s="89"/>
      <c r="Z57" s="90">
        <v>3</v>
      </c>
      <c r="AA57" s="89"/>
      <c r="AB57" s="90"/>
      <c r="AC57" s="89"/>
      <c r="AD57" s="90"/>
      <c r="AE57" s="89"/>
      <c r="AF57" s="89"/>
      <c r="AG57" s="90"/>
      <c r="AH57" s="90"/>
      <c r="AI57" s="89"/>
      <c r="AJ57" s="90"/>
      <c r="AK57" s="89"/>
      <c r="AL57" s="90"/>
      <c r="AM57" s="89"/>
      <c r="AN57" s="90"/>
      <c r="AO57" s="89"/>
      <c r="AP57" s="90"/>
      <c r="AQ57" s="91"/>
      <c r="AR57" s="91"/>
      <c r="AS57" s="91"/>
      <c r="AT57" s="91"/>
    </row>
    <row r="58" spans="1:46" x14ac:dyDescent="0.25">
      <c r="M58" s="85" t="s">
        <v>842</v>
      </c>
      <c r="N58" s="86">
        <f t="shared" si="0"/>
        <v>3</v>
      </c>
      <c r="O58" s="86">
        <f t="shared" si="1"/>
        <v>3</v>
      </c>
      <c r="P58" s="87">
        <f t="shared" si="2"/>
        <v>0</v>
      </c>
      <c r="Q58" s="86">
        <f t="shared" si="3"/>
        <v>2</v>
      </c>
      <c r="R58" s="86">
        <f t="shared" si="4"/>
        <v>1</v>
      </c>
      <c r="S58" s="86">
        <f t="shared" si="5"/>
        <v>3</v>
      </c>
      <c r="T58" s="88">
        <f t="shared" si="6"/>
        <v>0</v>
      </c>
      <c r="U58" s="2">
        <v>1</v>
      </c>
      <c r="V58" s="89"/>
      <c r="W58" s="89"/>
      <c r="X58" s="90"/>
      <c r="Y58" s="89"/>
      <c r="Z58" s="90"/>
      <c r="AA58" s="89"/>
      <c r="AB58" s="90">
        <v>1</v>
      </c>
      <c r="AC58" s="89"/>
      <c r="AD58" s="90"/>
      <c r="AE58" s="89"/>
      <c r="AF58" s="89"/>
      <c r="AG58" s="90">
        <v>1</v>
      </c>
      <c r="AH58" s="90"/>
      <c r="AI58" s="89"/>
      <c r="AJ58" s="90"/>
      <c r="AK58" s="89"/>
      <c r="AL58" s="90"/>
      <c r="AM58" s="89"/>
      <c r="AN58" s="90"/>
      <c r="AO58" s="89"/>
      <c r="AP58" s="90"/>
      <c r="AQ58" s="91"/>
      <c r="AR58" s="91"/>
      <c r="AS58" s="91"/>
      <c r="AT58" s="91"/>
    </row>
    <row r="59" spans="1:46" x14ac:dyDescent="0.25">
      <c r="M59" s="85" t="s">
        <v>843</v>
      </c>
      <c r="N59" s="86">
        <f t="shared" si="0"/>
        <v>3</v>
      </c>
      <c r="O59" s="86">
        <f t="shared" si="1"/>
        <v>3</v>
      </c>
      <c r="P59" s="87">
        <f t="shared" si="2"/>
        <v>0</v>
      </c>
      <c r="Q59" s="86">
        <f t="shared" si="3"/>
        <v>1</v>
      </c>
      <c r="R59" s="86">
        <f t="shared" si="4"/>
        <v>2</v>
      </c>
      <c r="S59" s="86">
        <f t="shared" si="5"/>
        <v>3</v>
      </c>
      <c r="T59" s="88">
        <f t="shared" si="6"/>
        <v>0</v>
      </c>
      <c r="U59" s="2"/>
      <c r="V59" s="89"/>
      <c r="W59" s="89"/>
      <c r="X59" s="90"/>
      <c r="Y59" s="89"/>
      <c r="Z59" s="90"/>
      <c r="AA59" s="89"/>
      <c r="AB59" s="90"/>
      <c r="AC59" s="89"/>
      <c r="AD59" s="90">
        <v>1</v>
      </c>
      <c r="AE59" s="89"/>
      <c r="AF59" s="89"/>
      <c r="AG59" s="90"/>
      <c r="AH59" s="90"/>
      <c r="AI59" s="89"/>
      <c r="AJ59" s="90">
        <v>1</v>
      </c>
      <c r="AK59" s="89"/>
      <c r="AL59" s="90"/>
      <c r="AM59" s="89"/>
      <c r="AN59" s="90">
        <v>1</v>
      </c>
      <c r="AO59" s="89"/>
      <c r="AP59" s="90"/>
      <c r="AQ59" s="91"/>
      <c r="AR59" s="91"/>
      <c r="AS59" s="91"/>
      <c r="AT59" s="91"/>
    </row>
    <row r="60" spans="1:46" x14ac:dyDescent="0.25">
      <c r="M60" s="85" t="s">
        <v>844</v>
      </c>
      <c r="N60" s="86">
        <f t="shared" si="0"/>
        <v>2</v>
      </c>
      <c r="O60" s="86">
        <f t="shared" si="1"/>
        <v>1</v>
      </c>
      <c r="P60" s="87">
        <f t="shared" si="2"/>
        <v>1</v>
      </c>
      <c r="Q60" s="86">
        <f t="shared" si="3"/>
        <v>1</v>
      </c>
      <c r="R60" s="86">
        <f t="shared" si="4"/>
        <v>0</v>
      </c>
      <c r="S60" s="86">
        <f t="shared" si="5"/>
        <v>1</v>
      </c>
      <c r="T60" s="88">
        <f t="shared" si="6"/>
        <v>0</v>
      </c>
      <c r="U60" s="2">
        <v>1</v>
      </c>
      <c r="V60" s="89"/>
      <c r="W60" s="89"/>
      <c r="X60" s="90"/>
      <c r="Y60" s="89"/>
      <c r="Z60" s="90"/>
      <c r="AA60" s="89"/>
      <c r="AB60" s="90"/>
      <c r="AC60" s="89"/>
      <c r="AD60" s="90"/>
      <c r="AE60" s="89"/>
      <c r="AF60" s="89"/>
      <c r="AG60" s="90"/>
      <c r="AH60" s="90"/>
      <c r="AI60" s="89"/>
      <c r="AJ60" s="90"/>
      <c r="AK60" s="89"/>
      <c r="AL60" s="90"/>
      <c r="AM60" s="89"/>
      <c r="AN60" s="90"/>
      <c r="AO60" s="89"/>
      <c r="AP60" s="90"/>
      <c r="AQ60" s="91"/>
      <c r="AR60" s="91"/>
      <c r="AS60" s="91">
        <v>1</v>
      </c>
      <c r="AT60" s="91"/>
    </row>
    <row r="61" spans="1:46" x14ac:dyDescent="0.25">
      <c r="M61" s="85" t="s">
        <v>845</v>
      </c>
      <c r="N61" s="86">
        <f t="shared" si="0"/>
        <v>2</v>
      </c>
      <c r="O61" s="86">
        <f t="shared" si="1"/>
        <v>2</v>
      </c>
      <c r="P61" s="87">
        <f t="shared" si="2"/>
        <v>0</v>
      </c>
      <c r="Q61" s="86">
        <f t="shared" si="3"/>
        <v>1</v>
      </c>
      <c r="R61" s="86">
        <f t="shared" si="4"/>
        <v>1</v>
      </c>
      <c r="S61" s="86">
        <f t="shared" si="5"/>
        <v>1</v>
      </c>
      <c r="T61" s="88">
        <f t="shared" si="6"/>
        <v>1</v>
      </c>
      <c r="U61" s="2"/>
      <c r="V61" s="89"/>
      <c r="W61" s="89"/>
      <c r="X61" s="90">
        <v>1</v>
      </c>
      <c r="Y61" s="89"/>
      <c r="Z61" s="90"/>
      <c r="AA61" s="89"/>
      <c r="AB61" s="90"/>
      <c r="AC61" s="89"/>
      <c r="AD61" s="90"/>
      <c r="AE61" s="89"/>
      <c r="AF61" s="89"/>
      <c r="AG61" s="90"/>
      <c r="AH61" s="90"/>
      <c r="AI61" s="89"/>
      <c r="AJ61" s="90"/>
      <c r="AK61" s="89"/>
      <c r="AL61" s="90"/>
      <c r="AM61" s="89"/>
      <c r="AN61" s="90"/>
      <c r="AO61" s="89">
        <v>1</v>
      </c>
      <c r="AP61" s="90"/>
      <c r="AQ61" s="91"/>
      <c r="AR61" s="91"/>
      <c r="AS61" s="91"/>
      <c r="AT61" s="91"/>
    </row>
    <row r="62" spans="1:46" x14ac:dyDescent="0.25">
      <c r="M62" s="85" t="s">
        <v>846</v>
      </c>
      <c r="N62" s="86">
        <f t="shared" si="0"/>
        <v>1</v>
      </c>
      <c r="O62" s="86">
        <f t="shared" si="1"/>
        <v>0</v>
      </c>
      <c r="P62" s="87">
        <f t="shared" si="2"/>
        <v>1</v>
      </c>
      <c r="Q62" s="86">
        <f t="shared" si="3"/>
        <v>0</v>
      </c>
      <c r="R62" s="86">
        <f t="shared" si="4"/>
        <v>0</v>
      </c>
      <c r="S62" s="86">
        <f t="shared" si="5"/>
        <v>0</v>
      </c>
      <c r="T62" s="88">
        <f t="shared" si="6"/>
        <v>0</v>
      </c>
      <c r="U62" s="2"/>
      <c r="V62" s="89"/>
      <c r="W62" s="89"/>
      <c r="X62" s="90"/>
      <c r="Y62" s="89"/>
      <c r="Z62" s="90"/>
      <c r="AA62" s="89"/>
      <c r="AB62" s="90"/>
      <c r="AC62" s="89"/>
      <c r="AD62" s="90"/>
      <c r="AE62" s="89"/>
      <c r="AF62" s="89"/>
      <c r="AG62" s="90"/>
      <c r="AH62" s="90"/>
      <c r="AI62" s="89"/>
      <c r="AJ62" s="90"/>
      <c r="AK62" s="89"/>
      <c r="AL62" s="90"/>
      <c r="AM62" s="89"/>
      <c r="AN62" s="90"/>
      <c r="AO62" s="89"/>
      <c r="AP62" s="90"/>
      <c r="AQ62" s="91"/>
      <c r="AR62" s="91">
        <v>1</v>
      </c>
      <c r="AS62" s="91"/>
      <c r="AT62" s="91"/>
    </row>
    <row r="63" spans="1:46" x14ac:dyDescent="0.25">
      <c r="M63" s="85" t="s">
        <v>847</v>
      </c>
      <c r="N63" s="86">
        <f t="shared" si="0"/>
        <v>1</v>
      </c>
      <c r="O63" s="86">
        <f t="shared" si="1"/>
        <v>1</v>
      </c>
      <c r="P63" s="87">
        <f t="shared" si="2"/>
        <v>0</v>
      </c>
      <c r="Q63" s="86">
        <f t="shared" si="3"/>
        <v>1</v>
      </c>
      <c r="R63" s="86">
        <f t="shared" si="4"/>
        <v>0</v>
      </c>
      <c r="S63" s="86">
        <f t="shared" si="5"/>
        <v>1</v>
      </c>
      <c r="T63" s="88">
        <f t="shared" si="6"/>
        <v>0</v>
      </c>
      <c r="U63" s="2"/>
      <c r="V63" s="89"/>
      <c r="W63" s="89"/>
      <c r="X63" s="90"/>
      <c r="Y63" s="89"/>
      <c r="Z63" s="90"/>
      <c r="AA63" s="89"/>
      <c r="AB63" s="90">
        <v>1</v>
      </c>
      <c r="AC63" s="89"/>
      <c r="AD63" s="90"/>
      <c r="AE63" s="89"/>
      <c r="AF63" s="89"/>
      <c r="AG63" s="90"/>
      <c r="AH63" s="90"/>
      <c r="AI63" s="89"/>
      <c r="AJ63" s="90"/>
      <c r="AK63" s="89"/>
      <c r="AL63" s="90"/>
      <c r="AM63" s="89"/>
      <c r="AN63" s="90"/>
      <c r="AO63" s="89"/>
      <c r="AP63" s="90"/>
      <c r="AQ63" s="91"/>
      <c r="AR63" s="91"/>
      <c r="AS63" s="91"/>
      <c r="AT63" s="91"/>
    </row>
    <row r="64" spans="1:46" x14ac:dyDescent="0.25">
      <c r="M64" s="92" t="s">
        <v>848</v>
      </c>
      <c r="N64" s="93">
        <f t="shared" si="0"/>
        <v>1</v>
      </c>
      <c r="O64" s="93">
        <f t="shared" si="1"/>
        <v>1</v>
      </c>
      <c r="P64" s="94">
        <f t="shared" si="2"/>
        <v>0</v>
      </c>
      <c r="Q64" s="93">
        <f t="shared" si="3"/>
        <v>0</v>
      </c>
      <c r="R64" s="93">
        <f t="shared" si="4"/>
        <v>1</v>
      </c>
      <c r="S64" s="93">
        <f t="shared" si="5"/>
        <v>1</v>
      </c>
      <c r="T64" s="95">
        <f t="shared" si="6"/>
        <v>0</v>
      </c>
      <c r="U64" s="96"/>
      <c r="V64" s="97"/>
      <c r="W64" s="97"/>
      <c r="X64" s="98"/>
      <c r="Y64" s="97"/>
      <c r="Z64" s="98"/>
      <c r="AA64" s="97"/>
      <c r="AB64" s="98"/>
      <c r="AC64" s="97"/>
      <c r="AD64" s="98"/>
      <c r="AE64" s="97"/>
      <c r="AF64" s="97"/>
      <c r="AG64" s="98"/>
      <c r="AH64" s="98"/>
      <c r="AI64" s="97"/>
      <c r="AJ64" s="98"/>
      <c r="AK64" s="97"/>
      <c r="AL64" s="98"/>
      <c r="AM64" s="97"/>
      <c r="AN64" s="98"/>
      <c r="AO64" s="97"/>
      <c r="AP64" s="98">
        <v>1</v>
      </c>
      <c r="AQ64" s="99"/>
      <c r="AR64" s="99"/>
      <c r="AS64" s="99"/>
      <c r="AT64" s="99"/>
    </row>
    <row r="65" spans="13:46" x14ac:dyDescent="0.25">
      <c r="M65" s="100" t="s">
        <v>849</v>
      </c>
      <c r="N65" s="101">
        <f t="shared" si="0"/>
        <v>53</v>
      </c>
      <c r="O65" s="101">
        <f t="shared" si="1"/>
        <v>50</v>
      </c>
      <c r="P65" s="102">
        <f t="shared" si="2"/>
        <v>3</v>
      </c>
      <c r="Q65" s="101">
        <f t="shared" si="3"/>
        <v>24</v>
      </c>
      <c r="R65" s="101">
        <f t="shared" si="4"/>
        <v>26</v>
      </c>
      <c r="S65" s="101">
        <f t="shared" si="5"/>
        <v>31</v>
      </c>
      <c r="T65" s="103">
        <f t="shared" si="6"/>
        <v>19</v>
      </c>
      <c r="U65" s="101">
        <f t="shared" ref="U65:AP65" si="7">SUM(U54:U64)</f>
        <v>4</v>
      </c>
      <c r="V65" s="103">
        <f t="shared" si="7"/>
        <v>0</v>
      </c>
      <c r="W65" s="103">
        <f t="shared" si="7"/>
        <v>0</v>
      </c>
      <c r="X65" s="104">
        <f t="shared" si="7"/>
        <v>2</v>
      </c>
      <c r="Y65" s="103">
        <f t="shared" si="7"/>
        <v>3</v>
      </c>
      <c r="Z65" s="104">
        <f t="shared" si="7"/>
        <v>3</v>
      </c>
      <c r="AA65" s="103">
        <f t="shared" si="7"/>
        <v>2</v>
      </c>
      <c r="AB65" s="104">
        <f t="shared" si="7"/>
        <v>5</v>
      </c>
      <c r="AC65" s="103">
        <f t="shared" si="7"/>
        <v>2</v>
      </c>
      <c r="AD65" s="104">
        <f t="shared" si="7"/>
        <v>2</v>
      </c>
      <c r="AE65" s="103">
        <f t="shared" si="7"/>
        <v>1</v>
      </c>
      <c r="AF65" s="103">
        <f t="shared" si="7"/>
        <v>3</v>
      </c>
      <c r="AG65" s="104">
        <f t="shared" si="7"/>
        <v>6</v>
      </c>
      <c r="AH65" s="104">
        <f t="shared" si="7"/>
        <v>0</v>
      </c>
      <c r="AI65" s="103">
        <f t="shared" si="7"/>
        <v>1</v>
      </c>
      <c r="AJ65" s="104">
        <f t="shared" si="7"/>
        <v>3</v>
      </c>
      <c r="AK65" s="103">
        <f t="shared" si="7"/>
        <v>1</v>
      </c>
      <c r="AL65" s="104">
        <f t="shared" si="7"/>
        <v>0</v>
      </c>
      <c r="AM65" s="103">
        <f t="shared" si="7"/>
        <v>1</v>
      </c>
      <c r="AN65" s="104">
        <f t="shared" si="7"/>
        <v>2</v>
      </c>
      <c r="AO65" s="103">
        <f t="shared" si="7"/>
        <v>5</v>
      </c>
      <c r="AP65" s="104">
        <f t="shared" si="7"/>
        <v>4</v>
      </c>
      <c r="AQ65" s="102">
        <f>SUM(AQ54:AQ64)</f>
        <v>0</v>
      </c>
      <c r="AR65" s="102">
        <f>SUM(AR54:AR64)</f>
        <v>2</v>
      </c>
      <c r="AS65" s="102">
        <f>SUM(AS54:AS64)</f>
        <v>1</v>
      </c>
      <c r="AT65" s="105">
        <f>SUM(AT54:AT64)</f>
        <v>0</v>
      </c>
    </row>
  </sheetData>
  <sheetProtection selectLockedCells="1" selectUnlockedCells="1"/>
  <mergeCells count="207">
    <mergeCell ref="AF52:AP52"/>
    <mergeCell ref="I45:I46"/>
    <mergeCell ref="A48:C48"/>
    <mergeCell ref="D48:F48"/>
    <mergeCell ref="G48:I48"/>
    <mergeCell ref="N52:T52"/>
    <mergeCell ref="U52:AE52"/>
    <mergeCell ref="H43:H44"/>
    <mergeCell ref="I43:I44"/>
    <mergeCell ref="A45:A46"/>
    <mergeCell ref="B45:B46"/>
    <mergeCell ref="C45:C46"/>
    <mergeCell ref="D45:D46"/>
    <mergeCell ref="E45:E46"/>
    <mergeCell ref="F45:F46"/>
    <mergeCell ref="G45:G46"/>
    <mergeCell ref="H45:H46"/>
    <mergeCell ref="G41:G42"/>
    <mergeCell ref="H41:H42"/>
    <mergeCell ref="I41:I42"/>
    <mergeCell ref="A43:A44"/>
    <mergeCell ref="B43:B44"/>
    <mergeCell ref="C43:C44"/>
    <mergeCell ref="D43:D44"/>
    <mergeCell ref="E43:E44"/>
    <mergeCell ref="F43:F44"/>
    <mergeCell ref="G43:G44"/>
    <mergeCell ref="A41:A42"/>
    <mergeCell ref="B41:B42"/>
    <mergeCell ref="C41:C42"/>
    <mergeCell ref="D41:D42"/>
    <mergeCell ref="E41:E42"/>
    <mergeCell ref="F41:F42"/>
    <mergeCell ref="I37: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H35:H36"/>
    <mergeCell ref="I35:I36"/>
    <mergeCell ref="A37:A38"/>
    <mergeCell ref="B37:B38"/>
    <mergeCell ref="C37:C38"/>
    <mergeCell ref="D37:D38"/>
    <mergeCell ref="E37:E38"/>
    <mergeCell ref="F37:F38"/>
    <mergeCell ref="G37:G38"/>
    <mergeCell ref="H37:H38"/>
    <mergeCell ref="G33:G34"/>
    <mergeCell ref="H33:H34"/>
    <mergeCell ref="I33:I34"/>
    <mergeCell ref="A35:A36"/>
    <mergeCell ref="B35:B36"/>
    <mergeCell ref="C35:C36"/>
    <mergeCell ref="D35:D36"/>
    <mergeCell ref="E35:E36"/>
    <mergeCell ref="F35:F36"/>
    <mergeCell ref="G35:G36"/>
    <mergeCell ref="A33:A34"/>
    <mergeCell ref="B33:B34"/>
    <mergeCell ref="C33:C34"/>
    <mergeCell ref="D33:D34"/>
    <mergeCell ref="E33:E34"/>
    <mergeCell ref="F33:F34"/>
    <mergeCell ref="I29: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H27:H28"/>
    <mergeCell ref="I27:I28"/>
    <mergeCell ref="A29:A30"/>
    <mergeCell ref="B29:B30"/>
    <mergeCell ref="C29:C30"/>
    <mergeCell ref="D29:D30"/>
    <mergeCell ref="E29:E30"/>
    <mergeCell ref="F29:F30"/>
    <mergeCell ref="G29:G30"/>
    <mergeCell ref="H29:H30"/>
    <mergeCell ref="G25:G26"/>
    <mergeCell ref="H25:H26"/>
    <mergeCell ref="I25:I26"/>
    <mergeCell ref="A27:A28"/>
    <mergeCell ref="B27:B28"/>
    <mergeCell ref="C27:C28"/>
    <mergeCell ref="D27:D28"/>
    <mergeCell ref="E27:E28"/>
    <mergeCell ref="F27:F28"/>
    <mergeCell ref="G27:G28"/>
    <mergeCell ref="A25:A26"/>
    <mergeCell ref="B25:B26"/>
    <mergeCell ref="C25:C26"/>
    <mergeCell ref="D25:D26"/>
    <mergeCell ref="E25:E26"/>
    <mergeCell ref="F25:F26"/>
    <mergeCell ref="I21:I22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H19:H20"/>
    <mergeCell ref="I19:I20"/>
    <mergeCell ref="A21:A22"/>
    <mergeCell ref="B21:B22"/>
    <mergeCell ref="C21:C22"/>
    <mergeCell ref="D21:D22"/>
    <mergeCell ref="E21:E22"/>
    <mergeCell ref="F21:F22"/>
    <mergeCell ref="G21:G22"/>
    <mergeCell ref="H21:H22"/>
    <mergeCell ref="G17:G18"/>
    <mergeCell ref="H17:H18"/>
    <mergeCell ref="I17:I18"/>
    <mergeCell ref="A19:A20"/>
    <mergeCell ref="B19:B20"/>
    <mergeCell ref="C19:C20"/>
    <mergeCell ref="D19:D20"/>
    <mergeCell ref="E19:E20"/>
    <mergeCell ref="F19:F20"/>
    <mergeCell ref="G19:G20"/>
    <mergeCell ref="A17:A18"/>
    <mergeCell ref="B17:B18"/>
    <mergeCell ref="C17:C18"/>
    <mergeCell ref="D17:D18"/>
    <mergeCell ref="E17:E18"/>
    <mergeCell ref="F17:F18"/>
    <mergeCell ref="I13:I14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H11:H12"/>
    <mergeCell ref="I11:I12"/>
    <mergeCell ref="A13:A14"/>
    <mergeCell ref="B13:B14"/>
    <mergeCell ref="C13:C14"/>
    <mergeCell ref="D13:D14"/>
    <mergeCell ref="E13:E14"/>
    <mergeCell ref="F13:F14"/>
    <mergeCell ref="G13:G14"/>
    <mergeCell ref="H13:H14"/>
    <mergeCell ref="G9:G10"/>
    <mergeCell ref="H9:H10"/>
    <mergeCell ref="I9:I10"/>
    <mergeCell ref="A11:A12"/>
    <mergeCell ref="B11:B12"/>
    <mergeCell ref="C11:C12"/>
    <mergeCell ref="D11:D12"/>
    <mergeCell ref="E11:E12"/>
    <mergeCell ref="F11:F12"/>
    <mergeCell ref="G11:G12"/>
    <mergeCell ref="A9:A10"/>
    <mergeCell ref="B9:B10"/>
    <mergeCell ref="C9:C10"/>
    <mergeCell ref="D9:D10"/>
    <mergeCell ref="E9:E10"/>
    <mergeCell ref="F9:F10"/>
    <mergeCell ref="I5:I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H3:H4"/>
    <mergeCell ref="I3:I4"/>
    <mergeCell ref="A5:A6"/>
    <mergeCell ref="B5:B6"/>
    <mergeCell ref="C5:C6"/>
    <mergeCell ref="D5:D6"/>
    <mergeCell ref="E5:E6"/>
    <mergeCell ref="F5:F6"/>
    <mergeCell ref="G5:G6"/>
    <mergeCell ref="H5:H6"/>
    <mergeCell ref="B2:C2"/>
    <mergeCell ref="E2:F2"/>
    <mergeCell ref="H2:I2"/>
    <mergeCell ref="A3:A4"/>
    <mergeCell ref="B3:B4"/>
    <mergeCell ref="C3:C4"/>
    <mergeCell ref="D3:D4"/>
    <mergeCell ref="E3:E4"/>
    <mergeCell ref="F3:F4"/>
    <mergeCell ref="G3:G4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5"/>
  <sheetViews>
    <sheetView topLeftCell="A64" zoomScale="70" zoomScaleNormal="70" workbookViewId="0">
      <selection activeCell="P45" sqref="P45"/>
    </sheetView>
  </sheetViews>
  <sheetFormatPr baseColWidth="10" defaultColWidth="9.140625" defaultRowHeight="15" x14ac:dyDescent="0.25"/>
  <cols>
    <col min="1" max="1" width="16.85546875" customWidth="1"/>
    <col min="2" max="2" width="8.5703125" customWidth="1"/>
    <col min="3" max="3" width="15.140625" customWidth="1"/>
    <col min="4" max="4" width="15.42578125" customWidth="1"/>
    <col min="5" max="5" width="8.5703125" customWidth="1"/>
    <col min="6" max="6" width="14.85546875" customWidth="1"/>
    <col min="7" max="7" width="12" customWidth="1"/>
    <col min="8" max="8" width="8.140625" customWidth="1"/>
    <col min="9" max="9" width="12" customWidth="1"/>
    <col min="13" max="13" width="22.42578125" customWidth="1"/>
    <col min="14" max="42" width="5.28515625" customWidth="1"/>
    <col min="43" max="43" width="3" customWidth="1"/>
    <col min="44" max="45" width="4.85546875" customWidth="1"/>
    <col min="46" max="50" width="5.28515625" customWidth="1"/>
  </cols>
  <sheetData>
    <row r="1" spans="1:21" x14ac:dyDescent="0.25">
      <c r="A1" s="106" t="s">
        <v>710</v>
      </c>
      <c r="B1" s="107" t="s">
        <v>850</v>
      </c>
      <c r="C1" s="108" t="s">
        <v>590</v>
      </c>
      <c r="D1" s="106" t="s">
        <v>698</v>
      </c>
      <c r="E1" s="107" t="s">
        <v>850</v>
      </c>
      <c r="F1" s="108" t="s">
        <v>590</v>
      </c>
      <c r="G1" s="60" t="s">
        <v>851</v>
      </c>
      <c r="H1" s="109" t="s">
        <v>850</v>
      </c>
      <c r="I1" s="62" t="s">
        <v>590</v>
      </c>
      <c r="J1" s="110"/>
      <c r="L1" s="111" t="s">
        <v>714</v>
      </c>
      <c r="M1" s="112" t="s">
        <v>281</v>
      </c>
      <c r="N1" s="111" t="s">
        <v>103</v>
      </c>
      <c r="O1" s="111" t="s">
        <v>701</v>
      </c>
      <c r="P1" s="111" t="s">
        <v>105</v>
      </c>
      <c r="Q1" s="111" t="s">
        <v>106</v>
      </c>
      <c r="R1" s="111" t="s">
        <v>107</v>
      </c>
      <c r="S1" s="111" t="s">
        <v>108</v>
      </c>
      <c r="T1" s="111" t="s">
        <v>109</v>
      </c>
      <c r="U1" s="111" t="s">
        <v>702</v>
      </c>
    </row>
    <row r="2" spans="1:21" x14ac:dyDescent="0.25">
      <c r="A2" s="113" t="s">
        <v>596</v>
      </c>
      <c r="B2" s="114"/>
      <c r="C2" s="115" t="s">
        <v>597</v>
      </c>
      <c r="D2" s="113" t="s">
        <v>596</v>
      </c>
      <c r="E2" s="114"/>
      <c r="F2" s="115" t="s">
        <v>597</v>
      </c>
      <c r="G2" s="116" t="s">
        <v>596</v>
      </c>
      <c r="H2" s="117"/>
      <c r="I2" s="118" t="s">
        <v>597</v>
      </c>
      <c r="J2" s="119" t="s">
        <v>97</v>
      </c>
      <c r="L2" s="120">
        <v>1</v>
      </c>
      <c r="M2" s="121" t="s">
        <v>852</v>
      </c>
      <c r="N2" s="120">
        <v>67</v>
      </c>
      <c r="O2" s="120">
        <v>22</v>
      </c>
      <c r="P2" s="120">
        <v>14</v>
      </c>
      <c r="Q2" s="120">
        <v>3</v>
      </c>
      <c r="R2" s="120">
        <v>5</v>
      </c>
      <c r="S2" s="120">
        <v>59</v>
      </c>
      <c r="T2" s="120">
        <v>25</v>
      </c>
      <c r="U2" s="120">
        <v>34</v>
      </c>
    </row>
    <row r="3" spans="1:21" x14ac:dyDescent="0.25">
      <c r="A3" s="866" t="s">
        <v>598</v>
      </c>
      <c r="B3" s="892" t="s">
        <v>853</v>
      </c>
      <c r="C3" s="865" t="s">
        <v>854</v>
      </c>
      <c r="D3" s="866" t="s">
        <v>601</v>
      </c>
      <c r="E3" s="867" t="s">
        <v>855</v>
      </c>
      <c r="F3" s="865" t="s">
        <v>856</v>
      </c>
      <c r="G3" s="887" t="s">
        <v>606</v>
      </c>
      <c r="H3" s="888" t="s">
        <v>857</v>
      </c>
      <c r="I3" s="889" t="s">
        <v>858</v>
      </c>
      <c r="J3" s="123" t="s">
        <v>721</v>
      </c>
      <c r="L3" s="43">
        <v>2</v>
      </c>
      <c r="M3" s="45" t="s">
        <v>859</v>
      </c>
      <c r="N3" s="43">
        <v>65</v>
      </c>
      <c r="O3" s="43">
        <v>22</v>
      </c>
      <c r="P3" s="43">
        <v>13</v>
      </c>
      <c r="Q3" s="43">
        <v>4</v>
      </c>
      <c r="R3" s="43">
        <v>5</v>
      </c>
      <c r="S3" s="43">
        <v>51</v>
      </c>
      <c r="T3" s="43">
        <v>33</v>
      </c>
      <c r="U3" s="43">
        <v>18</v>
      </c>
    </row>
    <row r="4" spans="1:21" x14ac:dyDescent="0.25">
      <c r="A4" s="866"/>
      <c r="B4" s="892"/>
      <c r="C4" s="865"/>
      <c r="D4" s="866"/>
      <c r="E4" s="867"/>
      <c r="F4" s="865"/>
      <c r="G4" s="887"/>
      <c r="H4" s="888"/>
      <c r="I4" s="889"/>
      <c r="J4" s="123" t="s">
        <v>860</v>
      </c>
      <c r="L4" s="43">
        <v>3</v>
      </c>
      <c r="M4" s="45" t="s">
        <v>861</v>
      </c>
      <c r="N4" s="43">
        <v>65</v>
      </c>
      <c r="O4" s="43">
        <v>22</v>
      </c>
      <c r="P4" s="43">
        <v>13</v>
      </c>
      <c r="Q4" s="43">
        <v>4</v>
      </c>
      <c r="R4" s="43">
        <v>5</v>
      </c>
      <c r="S4" s="43">
        <v>36</v>
      </c>
      <c r="T4" s="43">
        <v>21</v>
      </c>
      <c r="U4" s="43">
        <v>15</v>
      </c>
    </row>
    <row r="5" spans="1:21" x14ac:dyDescent="0.25">
      <c r="A5" s="890" t="s">
        <v>862</v>
      </c>
      <c r="B5" s="890"/>
      <c r="C5" s="890"/>
      <c r="D5" s="890" t="s">
        <v>863</v>
      </c>
      <c r="E5" s="890"/>
      <c r="F5" s="890"/>
      <c r="G5" s="891"/>
      <c r="H5" s="891"/>
      <c r="I5" s="891"/>
      <c r="J5" s="124"/>
      <c r="L5" s="43">
        <v>4</v>
      </c>
      <c r="M5" s="45" t="s">
        <v>864</v>
      </c>
      <c r="N5" s="43">
        <v>61</v>
      </c>
      <c r="O5" s="43">
        <v>22</v>
      </c>
      <c r="P5" s="43">
        <v>12</v>
      </c>
      <c r="Q5" s="43">
        <v>3</v>
      </c>
      <c r="R5" s="43">
        <v>7</v>
      </c>
      <c r="S5" s="43">
        <v>34</v>
      </c>
      <c r="T5" s="43">
        <v>34</v>
      </c>
      <c r="U5" s="43">
        <v>0</v>
      </c>
    </row>
    <row r="6" spans="1:21" x14ac:dyDescent="0.25">
      <c r="A6" s="866" t="s">
        <v>646</v>
      </c>
      <c r="B6" s="867" t="s">
        <v>865</v>
      </c>
      <c r="C6" s="865" t="s">
        <v>598</v>
      </c>
      <c r="D6" s="866" t="s">
        <v>866</v>
      </c>
      <c r="E6" s="867" t="s">
        <v>778</v>
      </c>
      <c r="F6" s="865" t="s">
        <v>601</v>
      </c>
      <c r="G6" s="887" t="s">
        <v>867</v>
      </c>
      <c r="H6" s="888" t="s">
        <v>868</v>
      </c>
      <c r="I6" s="889" t="s">
        <v>606</v>
      </c>
      <c r="J6" s="123" t="s">
        <v>721</v>
      </c>
      <c r="L6" s="43">
        <v>5</v>
      </c>
      <c r="M6" s="45" t="s">
        <v>616</v>
      </c>
      <c r="N6" s="43">
        <v>55</v>
      </c>
      <c r="O6" s="43">
        <v>22</v>
      </c>
      <c r="P6" s="43">
        <v>10</v>
      </c>
      <c r="Q6" s="43">
        <v>3</v>
      </c>
      <c r="R6" s="43">
        <v>9</v>
      </c>
      <c r="S6" s="43">
        <v>48</v>
      </c>
      <c r="T6" s="43">
        <v>41</v>
      </c>
      <c r="U6" s="43">
        <v>7</v>
      </c>
    </row>
    <row r="7" spans="1:21" x14ac:dyDescent="0.25">
      <c r="A7" s="866"/>
      <c r="B7" s="867"/>
      <c r="C7" s="865"/>
      <c r="D7" s="866"/>
      <c r="E7" s="867"/>
      <c r="F7" s="865"/>
      <c r="G7" s="887"/>
      <c r="H7" s="888"/>
      <c r="I7" s="889"/>
      <c r="J7" s="123" t="s">
        <v>869</v>
      </c>
      <c r="L7" s="43">
        <v>6</v>
      </c>
      <c r="M7" s="45" t="s">
        <v>870</v>
      </c>
      <c r="N7" s="43">
        <v>53</v>
      </c>
      <c r="O7" s="43">
        <v>22</v>
      </c>
      <c r="P7" s="43">
        <v>8</v>
      </c>
      <c r="Q7" s="43">
        <v>7</v>
      </c>
      <c r="R7" s="43">
        <v>7</v>
      </c>
      <c r="S7" s="43">
        <v>40</v>
      </c>
      <c r="T7" s="43">
        <v>38</v>
      </c>
      <c r="U7" s="43">
        <v>2</v>
      </c>
    </row>
    <row r="8" spans="1:21" x14ac:dyDescent="0.25">
      <c r="A8" s="890" t="s">
        <v>871</v>
      </c>
      <c r="B8" s="890"/>
      <c r="C8" s="890"/>
      <c r="D8" s="890" t="s">
        <v>872</v>
      </c>
      <c r="E8" s="890"/>
      <c r="F8" s="890"/>
      <c r="G8" s="891"/>
      <c r="H8" s="891"/>
      <c r="I8" s="891"/>
      <c r="J8" s="123"/>
      <c r="L8" s="43">
        <v>7</v>
      </c>
      <c r="M8" s="45" t="s">
        <v>873</v>
      </c>
      <c r="N8" s="43">
        <v>52</v>
      </c>
      <c r="O8" s="43">
        <v>22</v>
      </c>
      <c r="P8" s="43">
        <v>9</v>
      </c>
      <c r="Q8" s="43">
        <v>3</v>
      </c>
      <c r="R8" s="43">
        <v>10</v>
      </c>
      <c r="S8" s="43">
        <v>31</v>
      </c>
      <c r="T8" s="43">
        <v>29</v>
      </c>
      <c r="U8" s="43">
        <v>2</v>
      </c>
    </row>
    <row r="9" spans="1:21" x14ac:dyDescent="0.25">
      <c r="A9" s="866" t="s">
        <v>598</v>
      </c>
      <c r="B9" s="867" t="s">
        <v>778</v>
      </c>
      <c r="C9" s="865" t="s">
        <v>612</v>
      </c>
      <c r="D9" s="866" t="s">
        <v>601</v>
      </c>
      <c r="E9" s="867" t="s">
        <v>874</v>
      </c>
      <c r="F9" s="865" t="s">
        <v>875</v>
      </c>
      <c r="G9" s="887" t="s">
        <v>606</v>
      </c>
      <c r="H9" s="888" t="s">
        <v>766</v>
      </c>
      <c r="I9" s="889" t="s">
        <v>876</v>
      </c>
      <c r="J9" s="123" t="s">
        <v>721</v>
      </c>
      <c r="L9" s="43">
        <v>8</v>
      </c>
      <c r="M9" s="45" t="s">
        <v>877</v>
      </c>
      <c r="N9" s="43">
        <v>52</v>
      </c>
      <c r="O9" s="43">
        <v>22</v>
      </c>
      <c r="P9" s="43">
        <v>8</v>
      </c>
      <c r="Q9" s="43">
        <v>6</v>
      </c>
      <c r="R9" s="43">
        <v>8</v>
      </c>
      <c r="S9" s="43">
        <v>41</v>
      </c>
      <c r="T9" s="43">
        <v>42</v>
      </c>
      <c r="U9" s="43">
        <v>-1</v>
      </c>
    </row>
    <row r="10" spans="1:21" x14ac:dyDescent="0.25">
      <c r="A10" s="866"/>
      <c r="B10" s="867"/>
      <c r="C10" s="865"/>
      <c r="D10" s="866"/>
      <c r="E10" s="867"/>
      <c r="F10" s="865"/>
      <c r="G10" s="887"/>
      <c r="H10" s="888"/>
      <c r="I10" s="889"/>
      <c r="J10" s="123" t="s">
        <v>878</v>
      </c>
      <c r="L10" s="43">
        <v>9</v>
      </c>
      <c r="M10" s="45" t="s">
        <v>879</v>
      </c>
      <c r="N10" s="43">
        <v>46</v>
      </c>
      <c r="O10" s="43">
        <v>22</v>
      </c>
      <c r="P10" s="43">
        <v>6</v>
      </c>
      <c r="Q10" s="43">
        <v>6</v>
      </c>
      <c r="R10" s="43">
        <v>10</v>
      </c>
      <c r="S10" s="43">
        <v>33</v>
      </c>
      <c r="T10" s="43">
        <v>43</v>
      </c>
      <c r="U10" s="43">
        <v>-10</v>
      </c>
    </row>
    <row r="11" spans="1:21" x14ac:dyDescent="0.25">
      <c r="A11" s="890" t="s">
        <v>880</v>
      </c>
      <c r="B11" s="890"/>
      <c r="C11" s="890"/>
      <c r="D11" s="890" t="s">
        <v>881</v>
      </c>
      <c r="E11" s="890"/>
      <c r="F11" s="890"/>
      <c r="G11" s="893"/>
      <c r="H11" s="893"/>
      <c r="I11" s="893"/>
      <c r="J11" s="123"/>
      <c r="L11" s="43">
        <v>10</v>
      </c>
      <c r="M11" s="45" t="s">
        <v>621</v>
      </c>
      <c r="N11" s="43">
        <v>45</v>
      </c>
      <c r="O11" s="43">
        <v>22</v>
      </c>
      <c r="P11" s="43">
        <v>6</v>
      </c>
      <c r="Q11" s="43">
        <v>5</v>
      </c>
      <c r="R11" s="43">
        <v>11</v>
      </c>
      <c r="S11" s="43">
        <v>29</v>
      </c>
      <c r="T11" s="43">
        <v>29</v>
      </c>
      <c r="U11" s="43">
        <v>0</v>
      </c>
    </row>
    <row r="12" spans="1:21" x14ac:dyDescent="0.25">
      <c r="A12" s="866" t="s">
        <v>621</v>
      </c>
      <c r="B12" s="867" t="s">
        <v>802</v>
      </c>
      <c r="C12" s="865" t="s">
        <v>598</v>
      </c>
      <c r="D12" s="866" t="s">
        <v>882</v>
      </c>
      <c r="E12" s="867" t="s">
        <v>883</v>
      </c>
      <c r="F12" s="865" t="s">
        <v>601</v>
      </c>
      <c r="G12" s="887" t="s">
        <v>884</v>
      </c>
      <c r="H12" s="888" t="s">
        <v>785</v>
      </c>
      <c r="I12" s="889" t="s">
        <v>606</v>
      </c>
      <c r="J12" s="123" t="s">
        <v>721</v>
      </c>
      <c r="L12" s="43">
        <v>11</v>
      </c>
      <c r="M12" s="45" t="s">
        <v>885</v>
      </c>
      <c r="N12" s="43">
        <v>40</v>
      </c>
      <c r="O12" s="43">
        <v>22</v>
      </c>
      <c r="P12" s="43">
        <v>4</v>
      </c>
      <c r="Q12" s="43">
        <v>6</v>
      </c>
      <c r="R12" s="43">
        <v>12</v>
      </c>
      <c r="S12" s="43">
        <v>24</v>
      </c>
      <c r="T12" s="43">
        <v>51</v>
      </c>
      <c r="U12" s="43">
        <v>-27</v>
      </c>
    </row>
    <row r="13" spans="1:21" x14ac:dyDescent="0.25">
      <c r="A13" s="866"/>
      <c r="B13" s="867"/>
      <c r="C13" s="865"/>
      <c r="D13" s="866"/>
      <c r="E13" s="867"/>
      <c r="F13" s="865"/>
      <c r="G13" s="887"/>
      <c r="H13" s="888"/>
      <c r="I13" s="889"/>
      <c r="J13" s="123" t="s">
        <v>886</v>
      </c>
      <c r="L13" s="43">
        <v>12</v>
      </c>
      <c r="M13" s="45" t="s">
        <v>887</v>
      </c>
      <c r="N13" s="43">
        <v>33</v>
      </c>
      <c r="O13" s="43">
        <v>22</v>
      </c>
      <c r="P13" s="43">
        <v>3</v>
      </c>
      <c r="Q13" s="43">
        <v>2</v>
      </c>
      <c r="R13" s="43">
        <v>17</v>
      </c>
      <c r="S13" s="43">
        <v>25</v>
      </c>
      <c r="T13" s="43">
        <v>65</v>
      </c>
      <c r="U13" s="43">
        <v>-40</v>
      </c>
    </row>
    <row r="14" spans="1:21" x14ac:dyDescent="0.25">
      <c r="A14" s="890" t="s">
        <v>888</v>
      </c>
      <c r="B14" s="890"/>
      <c r="C14" s="890"/>
      <c r="D14" s="890" t="s">
        <v>889</v>
      </c>
      <c r="E14" s="890"/>
      <c r="F14" s="890"/>
      <c r="G14" s="894"/>
      <c r="H14" s="894"/>
      <c r="I14" s="894"/>
      <c r="J14" s="123"/>
      <c r="L14" s="50"/>
      <c r="M14" s="50"/>
      <c r="N14" s="50"/>
      <c r="O14" s="50"/>
      <c r="P14" s="50"/>
      <c r="Q14" s="50"/>
      <c r="R14" s="50"/>
      <c r="S14" s="50"/>
      <c r="T14" s="50"/>
      <c r="U14" s="50"/>
    </row>
    <row r="15" spans="1:21" x14ac:dyDescent="0.25">
      <c r="A15" s="866" t="s">
        <v>762</v>
      </c>
      <c r="B15" s="867" t="s">
        <v>874</v>
      </c>
      <c r="C15" s="865" t="s">
        <v>598</v>
      </c>
      <c r="D15" s="866" t="s">
        <v>890</v>
      </c>
      <c r="E15" s="867" t="s">
        <v>748</v>
      </c>
      <c r="F15" s="865" t="s">
        <v>601</v>
      </c>
      <c r="G15" s="887" t="s">
        <v>606</v>
      </c>
      <c r="H15" s="888" t="s">
        <v>726</v>
      </c>
      <c r="I15" s="889" t="s">
        <v>685</v>
      </c>
      <c r="J15" s="123" t="s">
        <v>721</v>
      </c>
      <c r="L15" s="111" t="s">
        <v>714</v>
      </c>
      <c r="M15" s="112" t="s">
        <v>281</v>
      </c>
      <c r="N15" s="111" t="s">
        <v>103</v>
      </c>
      <c r="O15" s="111" t="s">
        <v>701</v>
      </c>
      <c r="P15" s="111" t="s">
        <v>105</v>
      </c>
      <c r="Q15" s="111" t="s">
        <v>106</v>
      </c>
      <c r="R15" s="111" t="s">
        <v>107</v>
      </c>
      <c r="S15" s="111" t="s">
        <v>108</v>
      </c>
      <c r="T15" s="111" t="s">
        <v>109</v>
      </c>
      <c r="U15" s="111" t="s">
        <v>702</v>
      </c>
    </row>
    <row r="16" spans="1:21" x14ac:dyDescent="0.25">
      <c r="A16" s="866"/>
      <c r="B16" s="867"/>
      <c r="C16" s="865"/>
      <c r="D16" s="866"/>
      <c r="E16" s="867"/>
      <c r="F16" s="865"/>
      <c r="G16" s="887"/>
      <c r="H16" s="888"/>
      <c r="I16" s="889"/>
      <c r="J16" s="123" t="s">
        <v>891</v>
      </c>
      <c r="L16" s="120">
        <v>1</v>
      </c>
      <c r="M16" s="121" t="s">
        <v>852</v>
      </c>
      <c r="N16" s="120">
        <v>76</v>
      </c>
      <c r="O16" s="120">
        <v>22</v>
      </c>
      <c r="P16" s="120">
        <v>17</v>
      </c>
      <c r="Q16" s="120">
        <v>3</v>
      </c>
      <c r="R16" s="120">
        <v>2</v>
      </c>
      <c r="S16" s="120">
        <v>77</v>
      </c>
      <c r="T16" s="120">
        <v>28</v>
      </c>
      <c r="U16" s="120">
        <v>49</v>
      </c>
    </row>
    <row r="17" spans="1:21" x14ac:dyDescent="0.25">
      <c r="A17" s="890" t="s">
        <v>892</v>
      </c>
      <c r="B17" s="890"/>
      <c r="C17" s="890"/>
      <c r="D17" s="890" t="s">
        <v>893</v>
      </c>
      <c r="E17" s="890"/>
      <c r="F17" s="890"/>
      <c r="G17" s="891" t="s">
        <v>894</v>
      </c>
      <c r="H17" s="891"/>
      <c r="I17" s="891"/>
      <c r="J17" s="123"/>
      <c r="L17" s="43">
        <v>2</v>
      </c>
      <c r="M17" s="45" t="s">
        <v>895</v>
      </c>
      <c r="N17" s="43">
        <v>65</v>
      </c>
      <c r="O17" s="43">
        <v>22</v>
      </c>
      <c r="P17" s="43">
        <v>13</v>
      </c>
      <c r="Q17" s="43">
        <v>4</v>
      </c>
      <c r="R17" s="43">
        <v>5</v>
      </c>
      <c r="S17" s="43">
        <v>64</v>
      </c>
      <c r="T17" s="43">
        <v>26</v>
      </c>
      <c r="U17" s="43">
        <v>38</v>
      </c>
    </row>
    <row r="18" spans="1:21" x14ac:dyDescent="0.25">
      <c r="A18" s="866" t="s">
        <v>598</v>
      </c>
      <c r="B18" s="867" t="s">
        <v>896</v>
      </c>
      <c r="C18" s="865" t="s">
        <v>616</v>
      </c>
      <c r="D18" s="866" t="s">
        <v>601</v>
      </c>
      <c r="E18" s="867" t="s">
        <v>794</v>
      </c>
      <c r="F18" s="865" t="s">
        <v>897</v>
      </c>
      <c r="G18" s="887" t="s">
        <v>898</v>
      </c>
      <c r="H18" s="888" t="s">
        <v>728</v>
      </c>
      <c r="I18" s="889" t="s">
        <v>606</v>
      </c>
      <c r="J18" s="123" t="s">
        <v>721</v>
      </c>
      <c r="L18" s="43">
        <v>3</v>
      </c>
      <c r="M18" s="45" t="s">
        <v>899</v>
      </c>
      <c r="N18" s="43">
        <v>56</v>
      </c>
      <c r="O18" s="43">
        <v>22</v>
      </c>
      <c r="P18" s="43">
        <v>10</v>
      </c>
      <c r="Q18" s="43">
        <v>4</v>
      </c>
      <c r="R18" s="43">
        <v>8</v>
      </c>
      <c r="S18" s="43">
        <v>44</v>
      </c>
      <c r="T18" s="43">
        <v>32</v>
      </c>
      <c r="U18" s="43">
        <v>12</v>
      </c>
    </row>
    <row r="19" spans="1:21" x14ac:dyDescent="0.25">
      <c r="A19" s="866"/>
      <c r="B19" s="867"/>
      <c r="C19" s="865"/>
      <c r="D19" s="866"/>
      <c r="E19" s="867"/>
      <c r="F19" s="865"/>
      <c r="G19" s="887"/>
      <c r="H19" s="888"/>
      <c r="I19" s="889"/>
      <c r="J19" s="123" t="s">
        <v>900</v>
      </c>
      <c r="L19" s="43">
        <v>4</v>
      </c>
      <c r="M19" s="45" t="s">
        <v>901</v>
      </c>
      <c r="N19" s="43">
        <v>56</v>
      </c>
      <c r="O19" s="43">
        <v>22</v>
      </c>
      <c r="P19" s="43">
        <v>9</v>
      </c>
      <c r="Q19" s="43">
        <v>7</v>
      </c>
      <c r="R19" s="43">
        <v>6</v>
      </c>
      <c r="S19" s="43">
        <v>49</v>
      </c>
      <c r="T19" s="43">
        <v>28</v>
      </c>
      <c r="U19" s="43">
        <v>21</v>
      </c>
    </row>
    <row r="20" spans="1:21" x14ac:dyDescent="0.25">
      <c r="A20" s="890" t="s">
        <v>902</v>
      </c>
      <c r="B20" s="890"/>
      <c r="C20" s="890"/>
      <c r="D20" s="890" t="s">
        <v>903</v>
      </c>
      <c r="E20" s="890"/>
      <c r="F20" s="890"/>
      <c r="G20" s="894"/>
      <c r="H20" s="894"/>
      <c r="I20" s="894"/>
      <c r="J20" s="123"/>
      <c r="L20" s="43">
        <v>5</v>
      </c>
      <c r="M20" s="45" t="s">
        <v>904</v>
      </c>
      <c r="N20" s="43">
        <v>53</v>
      </c>
      <c r="O20" s="43">
        <v>22</v>
      </c>
      <c r="P20" s="43">
        <v>8</v>
      </c>
      <c r="Q20" s="43">
        <v>7</v>
      </c>
      <c r="R20" s="43">
        <v>7</v>
      </c>
      <c r="S20" s="43">
        <v>43</v>
      </c>
      <c r="T20" s="43">
        <v>36</v>
      </c>
      <c r="U20" s="43">
        <v>7</v>
      </c>
    </row>
    <row r="21" spans="1:21" x14ac:dyDescent="0.25">
      <c r="A21" s="866" t="s">
        <v>905</v>
      </c>
      <c r="B21" s="867" t="s">
        <v>763</v>
      </c>
      <c r="C21" s="865" t="s">
        <v>598</v>
      </c>
      <c r="D21" s="866" t="s">
        <v>906</v>
      </c>
      <c r="E21" s="867" t="s">
        <v>907</v>
      </c>
      <c r="F21" s="865" t="s">
        <v>601</v>
      </c>
      <c r="G21" s="887" t="s">
        <v>606</v>
      </c>
      <c r="H21" s="888" t="s">
        <v>908</v>
      </c>
      <c r="I21" s="889" t="s">
        <v>909</v>
      </c>
      <c r="J21" s="123" t="s">
        <v>721</v>
      </c>
      <c r="L21" s="43">
        <v>6</v>
      </c>
      <c r="M21" s="45" t="s">
        <v>866</v>
      </c>
      <c r="N21" s="43">
        <v>52</v>
      </c>
      <c r="O21" s="43">
        <v>22</v>
      </c>
      <c r="P21" s="43">
        <v>8</v>
      </c>
      <c r="Q21" s="43">
        <v>6</v>
      </c>
      <c r="R21" s="43">
        <v>8</v>
      </c>
      <c r="S21" s="43">
        <v>41</v>
      </c>
      <c r="T21" s="43">
        <v>60</v>
      </c>
      <c r="U21" s="43">
        <v>-19</v>
      </c>
    </row>
    <row r="22" spans="1:21" x14ac:dyDescent="0.25">
      <c r="A22" s="866"/>
      <c r="B22" s="867"/>
      <c r="C22" s="865"/>
      <c r="D22" s="866"/>
      <c r="E22" s="867"/>
      <c r="F22" s="865"/>
      <c r="G22" s="887"/>
      <c r="H22" s="888"/>
      <c r="I22" s="889"/>
      <c r="J22" s="123" t="s">
        <v>910</v>
      </c>
      <c r="L22" s="43">
        <v>7</v>
      </c>
      <c r="M22" s="45" t="s">
        <v>906</v>
      </c>
      <c r="N22" s="43">
        <v>50</v>
      </c>
      <c r="O22" s="43">
        <v>22</v>
      </c>
      <c r="P22" s="43">
        <v>8</v>
      </c>
      <c r="Q22" s="43">
        <v>4</v>
      </c>
      <c r="R22" s="43">
        <v>10</v>
      </c>
      <c r="S22" s="43">
        <v>32</v>
      </c>
      <c r="T22" s="43">
        <v>54</v>
      </c>
      <c r="U22" s="43">
        <v>-22</v>
      </c>
    </row>
    <row r="23" spans="1:21" x14ac:dyDescent="0.25">
      <c r="A23" s="893"/>
      <c r="B23" s="893"/>
      <c r="C23" s="893"/>
      <c r="D23" s="895" t="s">
        <v>911</v>
      </c>
      <c r="E23" s="895"/>
      <c r="F23" s="895"/>
      <c r="G23" s="891" t="s">
        <v>912</v>
      </c>
      <c r="H23" s="891"/>
      <c r="I23" s="891"/>
      <c r="J23" s="123"/>
      <c r="L23" s="43">
        <v>8</v>
      </c>
      <c r="M23" s="45" t="s">
        <v>875</v>
      </c>
      <c r="N23" s="43">
        <v>49</v>
      </c>
      <c r="O23" s="43">
        <v>22</v>
      </c>
      <c r="P23" s="43">
        <v>7</v>
      </c>
      <c r="Q23" s="43">
        <v>6</v>
      </c>
      <c r="R23" s="43">
        <v>9</v>
      </c>
      <c r="S23" s="43">
        <v>43</v>
      </c>
      <c r="T23" s="43">
        <v>48</v>
      </c>
      <c r="U23" s="43">
        <v>-5</v>
      </c>
    </row>
    <row r="24" spans="1:21" x14ac:dyDescent="0.25">
      <c r="A24" s="866" t="s">
        <v>598</v>
      </c>
      <c r="B24" s="867" t="s">
        <v>802</v>
      </c>
      <c r="C24" s="865" t="s">
        <v>913</v>
      </c>
      <c r="D24" s="866" t="s">
        <v>601</v>
      </c>
      <c r="E24" s="867" t="s">
        <v>794</v>
      </c>
      <c r="F24" s="865" t="s">
        <v>914</v>
      </c>
      <c r="G24" s="887" t="s">
        <v>915</v>
      </c>
      <c r="H24" s="888" t="s">
        <v>763</v>
      </c>
      <c r="I24" s="889" t="s">
        <v>606</v>
      </c>
      <c r="J24" s="123" t="s">
        <v>721</v>
      </c>
      <c r="L24" s="43">
        <v>9</v>
      </c>
      <c r="M24" s="45" t="s">
        <v>916</v>
      </c>
      <c r="N24" s="43">
        <v>48</v>
      </c>
      <c r="O24" s="43">
        <v>22</v>
      </c>
      <c r="P24" s="43">
        <v>8</v>
      </c>
      <c r="Q24" s="43">
        <v>2</v>
      </c>
      <c r="R24" s="43">
        <v>12</v>
      </c>
      <c r="S24" s="43">
        <v>55</v>
      </c>
      <c r="T24" s="43">
        <v>69</v>
      </c>
      <c r="U24" s="43">
        <v>-14</v>
      </c>
    </row>
    <row r="25" spans="1:21" x14ac:dyDescent="0.25">
      <c r="A25" s="866"/>
      <c r="B25" s="867"/>
      <c r="C25" s="865"/>
      <c r="D25" s="866"/>
      <c r="E25" s="867"/>
      <c r="F25" s="865"/>
      <c r="G25" s="887"/>
      <c r="H25" s="888"/>
      <c r="I25" s="889"/>
      <c r="J25" s="123" t="s">
        <v>917</v>
      </c>
      <c r="L25" s="43">
        <v>10</v>
      </c>
      <c r="M25" s="45" t="s">
        <v>621</v>
      </c>
      <c r="N25" s="43">
        <v>47</v>
      </c>
      <c r="O25" s="43">
        <v>22</v>
      </c>
      <c r="P25" s="43">
        <v>7</v>
      </c>
      <c r="Q25" s="43">
        <v>4</v>
      </c>
      <c r="R25" s="43">
        <v>11</v>
      </c>
      <c r="S25" s="43">
        <v>31</v>
      </c>
      <c r="T25" s="43">
        <v>41</v>
      </c>
      <c r="U25" s="43">
        <v>-10</v>
      </c>
    </row>
    <row r="26" spans="1:21" x14ac:dyDescent="0.25">
      <c r="A26" s="893"/>
      <c r="B26" s="893"/>
      <c r="C26" s="893"/>
      <c r="D26" s="890" t="s">
        <v>918</v>
      </c>
      <c r="E26" s="890"/>
      <c r="F26" s="890"/>
      <c r="G26" s="894"/>
      <c r="H26" s="894"/>
      <c r="I26" s="894"/>
      <c r="J26" s="123"/>
      <c r="L26" s="43">
        <v>11</v>
      </c>
      <c r="M26" s="45" t="s">
        <v>919</v>
      </c>
      <c r="N26" s="43">
        <v>46</v>
      </c>
      <c r="O26" s="43">
        <v>22</v>
      </c>
      <c r="P26" s="43">
        <v>6</v>
      </c>
      <c r="Q26" s="43">
        <v>6</v>
      </c>
      <c r="R26" s="43">
        <v>10</v>
      </c>
      <c r="S26" s="43">
        <v>35</v>
      </c>
      <c r="T26" s="43">
        <v>45</v>
      </c>
      <c r="U26" s="43">
        <v>-10</v>
      </c>
    </row>
    <row r="27" spans="1:21" x14ac:dyDescent="0.25">
      <c r="A27" s="866" t="s">
        <v>920</v>
      </c>
      <c r="B27" s="867" t="s">
        <v>803</v>
      </c>
      <c r="C27" s="865" t="s">
        <v>598</v>
      </c>
      <c r="D27" s="866" t="s">
        <v>904</v>
      </c>
      <c r="E27" s="867" t="s">
        <v>717</v>
      </c>
      <c r="F27" s="865" t="s">
        <v>601</v>
      </c>
      <c r="G27" s="887" t="s">
        <v>606</v>
      </c>
      <c r="H27" s="888" t="s">
        <v>802</v>
      </c>
      <c r="I27" s="889" t="s">
        <v>641</v>
      </c>
      <c r="J27" s="123" t="s">
        <v>721</v>
      </c>
      <c r="L27" s="43">
        <v>12</v>
      </c>
      <c r="M27" s="45" t="s">
        <v>921</v>
      </c>
      <c r="N27" s="43">
        <v>34</v>
      </c>
      <c r="O27" s="43">
        <v>22</v>
      </c>
      <c r="P27" s="43">
        <v>3</v>
      </c>
      <c r="Q27" s="43">
        <v>3</v>
      </c>
      <c r="R27" s="43">
        <v>16</v>
      </c>
      <c r="S27" s="43">
        <v>26</v>
      </c>
      <c r="T27" s="43">
        <v>73</v>
      </c>
      <c r="U27" s="43">
        <v>-47</v>
      </c>
    </row>
    <row r="28" spans="1:21" x14ac:dyDescent="0.25">
      <c r="A28" s="866"/>
      <c r="B28" s="867"/>
      <c r="C28" s="865"/>
      <c r="D28" s="866"/>
      <c r="E28" s="867"/>
      <c r="F28" s="865"/>
      <c r="G28" s="887"/>
      <c r="H28" s="888"/>
      <c r="I28" s="889"/>
      <c r="J28" s="123" t="s">
        <v>922</v>
      </c>
      <c r="L28" s="50"/>
      <c r="M28" s="50"/>
      <c r="N28" s="50"/>
      <c r="O28" s="50"/>
      <c r="P28" s="50"/>
      <c r="Q28" s="50"/>
      <c r="R28" s="50"/>
      <c r="S28" s="50"/>
      <c r="T28" s="50"/>
      <c r="U28" s="50"/>
    </row>
    <row r="29" spans="1:21" x14ac:dyDescent="0.25">
      <c r="A29" s="890" t="s">
        <v>923</v>
      </c>
      <c r="B29" s="890"/>
      <c r="C29" s="890"/>
      <c r="D29" s="890" t="s">
        <v>924</v>
      </c>
      <c r="E29" s="890"/>
      <c r="F29" s="890"/>
      <c r="G29" s="894"/>
      <c r="H29" s="894"/>
      <c r="I29" s="894"/>
      <c r="J29" s="123"/>
      <c r="L29" s="111" t="s">
        <v>714</v>
      </c>
      <c r="M29" s="112" t="s">
        <v>281</v>
      </c>
      <c r="N29" s="111" t="s">
        <v>103</v>
      </c>
      <c r="O29" s="111" t="s">
        <v>701</v>
      </c>
      <c r="P29" s="111" t="s">
        <v>105</v>
      </c>
      <c r="Q29" s="111" t="s">
        <v>106</v>
      </c>
      <c r="R29" s="111" t="s">
        <v>107</v>
      </c>
      <c r="S29" s="111" t="s">
        <v>108</v>
      </c>
      <c r="T29" s="111" t="s">
        <v>109</v>
      </c>
      <c r="U29" s="111" t="s">
        <v>702</v>
      </c>
    </row>
    <row r="30" spans="1:21" x14ac:dyDescent="0.25">
      <c r="A30" s="866" t="s">
        <v>598</v>
      </c>
      <c r="B30" s="867" t="s">
        <v>868</v>
      </c>
      <c r="C30" s="865" t="s">
        <v>925</v>
      </c>
      <c r="D30" s="866" t="s">
        <v>601</v>
      </c>
      <c r="E30" s="867" t="s">
        <v>717</v>
      </c>
      <c r="F30" s="865" t="s">
        <v>926</v>
      </c>
      <c r="G30" s="887" t="s">
        <v>927</v>
      </c>
      <c r="H30" s="888" t="s">
        <v>765</v>
      </c>
      <c r="I30" s="889" t="s">
        <v>606</v>
      </c>
      <c r="J30" s="123" t="s">
        <v>721</v>
      </c>
      <c r="L30" s="43">
        <v>1</v>
      </c>
      <c r="M30" s="45" t="s">
        <v>928</v>
      </c>
      <c r="N30" s="43">
        <v>77</v>
      </c>
      <c r="O30" s="43">
        <v>22</v>
      </c>
      <c r="P30" s="43">
        <v>18</v>
      </c>
      <c r="Q30" s="43">
        <v>1</v>
      </c>
      <c r="R30" s="43">
        <v>3</v>
      </c>
      <c r="S30" s="43">
        <v>81</v>
      </c>
      <c r="T30" s="43">
        <v>29</v>
      </c>
      <c r="U30" s="43">
        <v>52</v>
      </c>
    </row>
    <row r="31" spans="1:21" x14ac:dyDescent="0.25">
      <c r="A31" s="866"/>
      <c r="B31" s="867"/>
      <c r="C31" s="865"/>
      <c r="D31" s="866"/>
      <c r="E31" s="867"/>
      <c r="F31" s="865"/>
      <c r="G31" s="887"/>
      <c r="H31" s="888"/>
      <c r="I31" s="889"/>
      <c r="J31" s="123" t="s">
        <v>929</v>
      </c>
      <c r="L31" s="43">
        <v>2</v>
      </c>
      <c r="M31" s="45" t="s">
        <v>927</v>
      </c>
      <c r="N31" s="43">
        <v>74</v>
      </c>
      <c r="O31" s="43">
        <v>22</v>
      </c>
      <c r="P31" s="43">
        <v>17</v>
      </c>
      <c r="Q31" s="43">
        <v>1</v>
      </c>
      <c r="R31" s="43">
        <v>4</v>
      </c>
      <c r="S31" s="43">
        <v>81</v>
      </c>
      <c r="T31" s="43">
        <v>39</v>
      </c>
      <c r="U31" s="43">
        <v>42</v>
      </c>
    </row>
    <row r="32" spans="1:21" x14ac:dyDescent="0.25">
      <c r="A32" s="890" t="s">
        <v>930</v>
      </c>
      <c r="B32" s="890"/>
      <c r="C32" s="890"/>
      <c r="D32" s="890" t="s">
        <v>872</v>
      </c>
      <c r="E32" s="890"/>
      <c r="F32" s="890"/>
      <c r="G32" s="894"/>
      <c r="H32" s="894"/>
      <c r="I32" s="894"/>
      <c r="J32" s="123"/>
      <c r="L32" s="43">
        <v>3</v>
      </c>
      <c r="M32" s="45" t="s">
        <v>876</v>
      </c>
      <c r="N32" s="43">
        <v>73</v>
      </c>
      <c r="O32" s="43">
        <v>22</v>
      </c>
      <c r="P32" s="43">
        <v>16</v>
      </c>
      <c r="Q32" s="43">
        <v>3</v>
      </c>
      <c r="R32" s="43">
        <v>3</v>
      </c>
      <c r="S32" s="43">
        <v>102</v>
      </c>
      <c r="T32" s="43">
        <v>38</v>
      </c>
      <c r="U32" s="43">
        <v>64</v>
      </c>
    </row>
    <row r="33" spans="1:21" x14ac:dyDescent="0.25">
      <c r="A33" s="866" t="s">
        <v>885</v>
      </c>
      <c r="B33" s="867" t="s">
        <v>809</v>
      </c>
      <c r="C33" s="865" t="s">
        <v>598</v>
      </c>
      <c r="D33" s="866" t="s">
        <v>931</v>
      </c>
      <c r="E33" s="867" t="s">
        <v>802</v>
      </c>
      <c r="F33" s="865" t="s">
        <v>601</v>
      </c>
      <c r="G33" s="887" t="s">
        <v>606</v>
      </c>
      <c r="H33" s="888" t="s">
        <v>761</v>
      </c>
      <c r="I33" s="889" t="s">
        <v>932</v>
      </c>
      <c r="J33" s="123" t="s">
        <v>721</v>
      </c>
      <c r="L33" s="43">
        <v>4</v>
      </c>
      <c r="M33" s="45" t="s">
        <v>933</v>
      </c>
      <c r="N33" s="43">
        <v>57</v>
      </c>
      <c r="O33" s="43">
        <v>22</v>
      </c>
      <c r="P33" s="43">
        <v>10</v>
      </c>
      <c r="Q33" s="43">
        <v>5</v>
      </c>
      <c r="R33" s="43">
        <v>7</v>
      </c>
      <c r="S33" s="43">
        <v>64</v>
      </c>
      <c r="T33" s="43">
        <v>47</v>
      </c>
      <c r="U33" s="43">
        <v>17</v>
      </c>
    </row>
    <row r="34" spans="1:21" x14ac:dyDescent="0.25">
      <c r="A34" s="866"/>
      <c r="B34" s="867"/>
      <c r="C34" s="865"/>
      <c r="D34" s="866"/>
      <c r="E34" s="867"/>
      <c r="F34" s="865"/>
      <c r="G34" s="887"/>
      <c r="H34" s="888"/>
      <c r="I34" s="889"/>
      <c r="J34" s="123" t="s">
        <v>934</v>
      </c>
      <c r="L34" s="43">
        <v>5</v>
      </c>
      <c r="M34" s="45" t="s">
        <v>935</v>
      </c>
      <c r="N34" s="43">
        <v>55</v>
      </c>
      <c r="O34" s="43">
        <v>22</v>
      </c>
      <c r="P34" s="43">
        <v>10</v>
      </c>
      <c r="Q34" s="43">
        <v>3</v>
      </c>
      <c r="R34" s="43">
        <v>9</v>
      </c>
      <c r="S34" s="43">
        <v>60</v>
      </c>
      <c r="T34" s="43">
        <v>55</v>
      </c>
      <c r="U34" s="43">
        <v>5</v>
      </c>
    </row>
    <row r="35" spans="1:21" x14ac:dyDescent="0.25">
      <c r="A35" s="890" t="s">
        <v>936</v>
      </c>
      <c r="B35" s="890"/>
      <c r="C35" s="890"/>
      <c r="D35" s="890" t="s">
        <v>937</v>
      </c>
      <c r="E35" s="890"/>
      <c r="F35" s="890"/>
      <c r="G35" s="894"/>
      <c r="H35" s="894"/>
      <c r="I35" s="894"/>
      <c r="J35" s="123"/>
      <c r="L35" s="43">
        <v>6</v>
      </c>
      <c r="M35" s="45" t="s">
        <v>938</v>
      </c>
      <c r="N35" s="43">
        <v>53</v>
      </c>
      <c r="O35" s="43">
        <v>22</v>
      </c>
      <c r="P35" s="43">
        <v>9</v>
      </c>
      <c r="Q35" s="43">
        <v>4</v>
      </c>
      <c r="R35" s="43">
        <v>9</v>
      </c>
      <c r="S35" s="43">
        <v>64</v>
      </c>
      <c r="T35" s="43">
        <v>46</v>
      </c>
      <c r="U35" s="43">
        <v>18</v>
      </c>
    </row>
    <row r="36" spans="1:21" x14ac:dyDescent="0.25">
      <c r="A36" s="866" t="s">
        <v>854</v>
      </c>
      <c r="B36" s="867" t="s">
        <v>803</v>
      </c>
      <c r="C36" s="865" t="s">
        <v>598</v>
      </c>
      <c r="D36" s="866" t="s">
        <v>856</v>
      </c>
      <c r="E36" s="867" t="s">
        <v>809</v>
      </c>
      <c r="F36" s="865" t="s">
        <v>601</v>
      </c>
      <c r="G36" s="887" t="s">
        <v>858</v>
      </c>
      <c r="H36" s="888" t="s">
        <v>717</v>
      </c>
      <c r="I36" s="889" t="s">
        <v>606</v>
      </c>
      <c r="J36" s="123" t="s">
        <v>721</v>
      </c>
      <c r="L36" s="43">
        <v>7</v>
      </c>
      <c r="M36" s="45" t="s">
        <v>904</v>
      </c>
      <c r="N36" s="43">
        <v>50</v>
      </c>
      <c r="O36" s="43">
        <v>22</v>
      </c>
      <c r="P36" s="43">
        <v>8</v>
      </c>
      <c r="Q36" s="43">
        <v>4</v>
      </c>
      <c r="R36" s="43">
        <v>10</v>
      </c>
      <c r="S36" s="43">
        <v>51</v>
      </c>
      <c r="T36" s="43">
        <v>74</v>
      </c>
      <c r="U36" s="43">
        <v>-23</v>
      </c>
    </row>
    <row r="37" spans="1:21" x14ac:dyDescent="0.25">
      <c r="A37" s="866"/>
      <c r="B37" s="867"/>
      <c r="C37" s="865"/>
      <c r="D37" s="866"/>
      <c r="E37" s="867"/>
      <c r="F37" s="865"/>
      <c r="G37" s="887"/>
      <c r="H37" s="888"/>
      <c r="I37" s="889"/>
      <c r="J37" s="123" t="s">
        <v>939</v>
      </c>
      <c r="L37" s="120">
        <v>8</v>
      </c>
      <c r="M37" s="121" t="s">
        <v>852</v>
      </c>
      <c r="N37" s="120">
        <v>47</v>
      </c>
      <c r="O37" s="120">
        <v>22</v>
      </c>
      <c r="P37" s="120">
        <v>8</v>
      </c>
      <c r="Q37" s="120">
        <v>2</v>
      </c>
      <c r="R37" s="120">
        <v>12</v>
      </c>
      <c r="S37" s="120">
        <v>51</v>
      </c>
      <c r="T37" s="120">
        <v>56</v>
      </c>
      <c r="U37" s="120">
        <v>-5</v>
      </c>
    </row>
    <row r="38" spans="1:21" x14ac:dyDescent="0.25">
      <c r="A38" s="890" t="s">
        <v>940</v>
      </c>
      <c r="B38" s="890"/>
      <c r="C38" s="890"/>
      <c r="D38" s="890" t="s">
        <v>941</v>
      </c>
      <c r="E38" s="890"/>
      <c r="F38" s="890"/>
      <c r="G38" s="894"/>
      <c r="H38" s="894"/>
      <c r="I38" s="894"/>
      <c r="J38" s="123"/>
      <c r="L38" s="43">
        <v>9</v>
      </c>
      <c r="M38" s="45" t="s">
        <v>616</v>
      </c>
      <c r="N38" s="43">
        <v>42</v>
      </c>
      <c r="O38" s="43">
        <v>22</v>
      </c>
      <c r="P38" s="43">
        <v>7</v>
      </c>
      <c r="Q38" s="43">
        <v>0</v>
      </c>
      <c r="R38" s="43">
        <v>15</v>
      </c>
      <c r="S38" s="43">
        <v>42</v>
      </c>
      <c r="T38" s="43">
        <v>88</v>
      </c>
      <c r="U38" s="43">
        <v>-46</v>
      </c>
    </row>
    <row r="39" spans="1:21" x14ac:dyDescent="0.25">
      <c r="A39" s="866" t="s">
        <v>598</v>
      </c>
      <c r="B39" s="867" t="s">
        <v>728</v>
      </c>
      <c r="C39" s="865" t="s">
        <v>646</v>
      </c>
      <c r="D39" s="866" t="s">
        <v>601</v>
      </c>
      <c r="E39" s="867" t="s">
        <v>717</v>
      </c>
      <c r="F39" s="865" t="s">
        <v>866</v>
      </c>
      <c r="G39" s="887" t="s">
        <v>606</v>
      </c>
      <c r="H39" s="888" t="s">
        <v>726</v>
      </c>
      <c r="I39" s="889" t="s">
        <v>867</v>
      </c>
      <c r="J39" s="123" t="s">
        <v>721</v>
      </c>
      <c r="L39" s="43">
        <v>10</v>
      </c>
      <c r="M39" s="45" t="s">
        <v>755</v>
      </c>
      <c r="N39" s="43">
        <v>42</v>
      </c>
      <c r="O39" s="43">
        <v>22</v>
      </c>
      <c r="P39" s="43">
        <v>6</v>
      </c>
      <c r="Q39" s="43">
        <v>2</v>
      </c>
      <c r="R39" s="43">
        <v>14</v>
      </c>
      <c r="S39" s="43">
        <v>46</v>
      </c>
      <c r="T39" s="43">
        <v>70</v>
      </c>
      <c r="U39" s="43">
        <v>-24</v>
      </c>
    </row>
    <row r="40" spans="1:21" x14ac:dyDescent="0.25">
      <c r="A40" s="866"/>
      <c r="B40" s="867"/>
      <c r="C40" s="865"/>
      <c r="D40" s="866"/>
      <c r="E40" s="867"/>
      <c r="F40" s="865"/>
      <c r="G40" s="887"/>
      <c r="H40" s="888"/>
      <c r="I40" s="889"/>
      <c r="J40" s="123" t="s">
        <v>942</v>
      </c>
      <c r="L40" s="43">
        <v>11</v>
      </c>
      <c r="M40" s="45" t="s">
        <v>621</v>
      </c>
      <c r="N40" s="43">
        <v>38</v>
      </c>
      <c r="O40" s="43">
        <v>22</v>
      </c>
      <c r="P40" s="43">
        <v>5</v>
      </c>
      <c r="Q40" s="43">
        <v>2</v>
      </c>
      <c r="R40" s="43">
        <v>15</v>
      </c>
      <c r="S40" s="43">
        <v>44</v>
      </c>
      <c r="T40" s="43">
        <v>74</v>
      </c>
      <c r="U40" s="43">
        <v>-30</v>
      </c>
    </row>
    <row r="41" spans="1:21" x14ac:dyDescent="0.25">
      <c r="A41" s="890" t="s">
        <v>943</v>
      </c>
      <c r="B41" s="890"/>
      <c r="C41" s="890"/>
      <c r="D41" s="890" t="s">
        <v>872</v>
      </c>
      <c r="E41" s="890"/>
      <c r="F41" s="890"/>
      <c r="G41" s="894"/>
      <c r="H41" s="894"/>
      <c r="I41" s="894"/>
      <c r="J41" s="123"/>
      <c r="L41" s="43">
        <v>12</v>
      </c>
      <c r="M41" s="45" t="s">
        <v>944</v>
      </c>
      <c r="N41" s="43">
        <v>32</v>
      </c>
      <c r="O41" s="43">
        <v>22</v>
      </c>
      <c r="P41" s="43">
        <v>4</v>
      </c>
      <c r="Q41" s="43">
        <v>1</v>
      </c>
      <c r="R41" s="43">
        <v>17</v>
      </c>
      <c r="S41" s="43">
        <v>20</v>
      </c>
      <c r="T41" s="43">
        <v>90</v>
      </c>
      <c r="U41" s="43">
        <v>-70</v>
      </c>
    </row>
    <row r="42" spans="1:21" x14ac:dyDescent="0.25">
      <c r="A42" s="866" t="s">
        <v>612</v>
      </c>
      <c r="B42" s="867" t="s">
        <v>763</v>
      </c>
      <c r="C42" s="865" t="s">
        <v>598</v>
      </c>
      <c r="D42" s="866" t="s">
        <v>875</v>
      </c>
      <c r="E42" s="867" t="s">
        <v>740</v>
      </c>
      <c r="F42" s="865" t="s">
        <v>601</v>
      </c>
      <c r="G42" s="887" t="s">
        <v>876</v>
      </c>
      <c r="H42" s="888" t="s">
        <v>908</v>
      </c>
      <c r="I42" s="889" t="s">
        <v>606</v>
      </c>
      <c r="J42" s="123" t="s">
        <v>721</v>
      </c>
    </row>
    <row r="43" spans="1:21" x14ac:dyDescent="0.25">
      <c r="A43" s="866"/>
      <c r="B43" s="867"/>
      <c r="C43" s="865"/>
      <c r="D43" s="866"/>
      <c r="E43" s="867"/>
      <c r="F43" s="865"/>
      <c r="G43" s="887"/>
      <c r="H43" s="888"/>
      <c r="I43" s="889"/>
      <c r="J43" s="123" t="s">
        <v>945</v>
      </c>
    </row>
    <row r="44" spans="1:21" x14ac:dyDescent="0.25">
      <c r="A44" s="893"/>
      <c r="B44" s="893"/>
      <c r="C44" s="893"/>
      <c r="D44" s="890" t="s">
        <v>946</v>
      </c>
      <c r="E44" s="890"/>
      <c r="F44" s="890"/>
      <c r="G44" s="894"/>
      <c r="H44" s="894"/>
      <c r="I44" s="894"/>
      <c r="J44" s="123"/>
    </row>
    <row r="45" spans="1:21" x14ac:dyDescent="0.25">
      <c r="A45" s="866" t="s">
        <v>598</v>
      </c>
      <c r="B45" s="867" t="s">
        <v>717</v>
      </c>
      <c r="C45" s="865" t="s">
        <v>621</v>
      </c>
      <c r="D45" s="866" t="s">
        <v>601</v>
      </c>
      <c r="E45" s="867" t="s">
        <v>789</v>
      </c>
      <c r="F45" s="865" t="s">
        <v>882</v>
      </c>
      <c r="G45" s="887" t="s">
        <v>606</v>
      </c>
      <c r="H45" s="888" t="s">
        <v>947</v>
      </c>
      <c r="I45" s="889" t="s">
        <v>948</v>
      </c>
      <c r="J45" s="123" t="s">
        <v>721</v>
      </c>
    </row>
    <row r="46" spans="1:21" x14ac:dyDescent="0.25">
      <c r="A46" s="866"/>
      <c r="B46" s="867"/>
      <c r="C46" s="865"/>
      <c r="D46" s="866"/>
      <c r="E46" s="867"/>
      <c r="F46" s="865"/>
      <c r="G46" s="887"/>
      <c r="H46" s="888"/>
      <c r="I46" s="889"/>
      <c r="J46" s="123" t="s">
        <v>949</v>
      </c>
    </row>
    <row r="47" spans="1:21" x14ac:dyDescent="0.25">
      <c r="A47" s="890" t="s">
        <v>950</v>
      </c>
      <c r="B47" s="890"/>
      <c r="C47" s="890"/>
      <c r="D47" s="890" t="s">
        <v>951</v>
      </c>
      <c r="E47" s="890"/>
      <c r="F47" s="890"/>
      <c r="G47" s="894"/>
      <c r="H47" s="894"/>
      <c r="I47" s="894"/>
      <c r="J47" s="123"/>
    </row>
    <row r="48" spans="1:21" x14ac:dyDescent="0.25">
      <c r="A48" s="866" t="s">
        <v>598</v>
      </c>
      <c r="B48" s="867" t="s">
        <v>761</v>
      </c>
      <c r="C48" s="865" t="s">
        <v>762</v>
      </c>
      <c r="D48" s="866" t="s">
        <v>601</v>
      </c>
      <c r="E48" s="867" t="s">
        <v>778</v>
      </c>
      <c r="F48" s="865" t="s">
        <v>890</v>
      </c>
      <c r="G48" s="887" t="s">
        <v>685</v>
      </c>
      <c r="H48" s="888" t="s">
        <v>874</v>
      </c>
      <c r="I48" s="889" t="s">
        <v>606</v>
      </c>
      <c r="J48" s="123" t="s">
        <v>721</v>
      </c>
    </row>
    <row r="49" spans="1:10" x14ac:dyDescent="0.25">
      <c r="A49" s="866"/>
      <c r="B49" s="867"/>
      <c r="C49" s="865"/>
      <c r="D49" s="866"/>
      <c r="E49" s="867"/>
      <c r="F49" s="865"/>
      <c r="G49" s="887"/>
      <c r="H49" s="888"/>
      <c r="I49" s="889"/>
      <c r="J49" s="123" t="s">
        <v>952</v>
      </c>
    </row>
    <row r="50" spans="1:10" x14ac:dyDescent="0.25">
      <c r="A50" s="890" t="s">
        <v>953</v>
      </c>
      <c r="B50" s="890"/>
      <c r="C50" s="890"/>
      <c r="D50" s="890" t="s">
        <v>954</v>
      </c>
      <c r="E50" s="890"/>
      <c r="F50" s="890"/>
      <c r="G50" s="894"/>
      <c r="H50" s="894"/>
      <c r="I50" s="894"/>
      <c r="J50" s="123"/>
    </row>
    <row r="51" spans="1:10" x14ac:dyDescent="0.25">
      <c r="A51" s="866" t="s">
        <v>616</v>
      </c>
      <c r="B51" s="867" t="s">
        <v>717</v>
      </c>
      <c r="C51" s="865" t="s">
        <v>598</v>
      </c>
      <c r="D51" s="866" t="s">
        <v>897</v>
      </c>
      <c r="E51" s="867" t="s">
        <v>726</v>
      </c>
      <c r="F51" s="865" t="s">
        <v>601</v>
      </c>
      <c r="G51" s="887" t="s">
        <v>606</v>
      </c>
      <c r="H51" s="888" t="s">
        <v>728</v>
      </c>
      <c r="I51" s="889" t="s">
        <v>898</v>
      </c>
      <c r="J51" s="123" t="s">
        <v>721</v>
      </c>
    </row>
    <row r="52" spans="1:10" x14ac:dyDescent="0.25">
      <c r="A52" s="866"/>
      <c r="B52" s="867"/>
      <c r="C52" s="865"/>
      <c r="D52" s="866"/>
      <c r="E52" s="867"/>
      <c r="F52" s="865"/>
      <c r="G52" s="887"/>
      <c r="H52" s="888"/>
      <c r="I52" s="889"/>
      <c r="J52" s="123" t="s">
        <v>955</v>
      </c>
    </row>
    <row r="53" spans="1:10" x14ac:dyDescent="0.25">
      <c r="A53" s="890" t="s">
        <v>892</v>
      </c>
      <c r="B53" s="890"/>
      <c r="C53" s="890"/>
      <c r="D53" s="890" t="s">
        <v>956</v>
      </c>
      <c r="E53" s="890"/>
      <c r="F53" s="890"/>
      <c r="G53" s="894"/>
      <c r="H53" s="894"/>
      <c r="I53" s="894"/>
      <c r="J53" s="123"/>
    </row>
    <row r="54" spans="1:10" x14ac:dyDescent="0.25">
      <c r="A54" s="866" t="s">
        <v>598</v>
      </c>
      <c r="B54" s="867" t="s">
        <v>339</v>
      </c>
      <c r="C54" s="865" t="s">
        <v>905</v>
      </c>
      <c r="D54" s="866" t="s">
        <v>601</v>
      </c>
      <c r="E54" s="867" t="s">
        <v>733</v>
      </c>
      <c r="F54" s="865" t="s">
        <v>906</v>
      </c>
      <c r="G54" s="887" t="s">
        <v>909</v>
      </c>
      <c r="H54" s="888" t="s">
        <v>908</v>
      </c>
      <c r="I54" s="889" t="s">
        <v>606</v>
      </c>
      <c r="J54" s="123" t="s">
        <v>721</v>
      </c>
    </row>
    <row r="55" spans="1:10" x14ac:dyDescent="0.25">
      <c r="A55" s="866"/>
      <c r="B55" s="867"/>
      <c r="C55" s="865"/>
      <c r="D55" s="866"/>
      <c r="E55" s="867"/>
      <c r="F55" s="865"/>
      <c r="G55" s="887"/>
      <c r="H55" s="888"/>
      <c r="I55" s="889"/>
      <c r="J55" s="123" t="s">
        <v>957</v>
      </c>
    </row>
    <row r="56" spans="1:10" x14ac:dyDescent="0.25">
      <c r="A56" s="890" t="s">
        <v>958</v>
      </c>
      <c r="B56" s="890"/>
      <c r="C56" s="890"/>
      <c r="D56" s="890" t="s">
        <v>959</v>
      </c>
      <c r="E56" s="890"/>
      <c r="F56" s="890"/>
      <c r="G56" s="894"/>
      <c r="H56" s="894"/>
      <c r="I56" s="894"/>
      <c r="J56" s="123"/>
    </row>
    <row r="57" spans="1:10" x14ac:dyDescent="0.25">
      <c r="A57" s="866" t="s">
        <v>913</v>
      </c>
      <c r="B57" s="867" t="s">
        <v>739</v>
      </c>
      <c r="C57" s="865" t="s">
        <v>598</v>
      </c>
      <c r="D57" s="866" t="s">
        <v>914</v>
      </c>
      <c r="E57" s="867" t="s">
        <v>765</v>
      </c>
      <c r="F57" s="865" t="s">
        <v>601</v>
      </c>
      <c r="G57" s="887" t="s">
        <v>606</v>
      </c>
      <c r="H57" s="888" t="s">
        <v>273</v>
      </c>
      <c r="I57" s="889" t="s">
        <v>915</v>
      </c>
      <c r="J57" s="123" t="s">
        <v>721</v>
      </c>
    </row>
    <row r="58" spans="1:10" x14ac:dyDescent="0.25">
      <c r="A58" s="866"/>
      <c r="B58" s="867"/>
      <c r="C58" s="865"/>
      <c r="D58" s="866"/>
      <c r="E58" s="867"/>
      <c r="F58" s="865"/>
      <c r="G58" s="887"/>
      <c r="H58" s="888"/>
      <c r="I58" s="889"/>
      <c r="J58" s="123" t="s">
        <v>960</v>
      </c>
    </row>
    <row r="59" spans="1:10" x14ac:dyDescent="0.25">
      <c r="A59" s="890" t="s">
        <v>961</v>
      </c>
      <c r="B59" s="890"/>
      <c r="C59" s="890"/>
      <c r="D59" s="890" t="s">
        <v>962</v>
      </c>
      <c r="E59" s="890"/>
      <c r="F59" s="890"/>
      <c r="G59" s="894"/>
      <c r="H59" s="894"/>
      <c r="I59" s="894"/>
      <c r="J59" s="123"/>
    </row>
    <row r="60" spans="1:10" x14ac:dyDescent="0.25">
      <c r="A60" s="866" t="s">
        <v>598</v>
      </c>
      <c r="B60" s="867" t="s">
        <v>874</v>
      </c>
      <c r="C60" s="865" t="s">
        <v>920</v>
      </c>
      <c r="D60" s="866" t="s">
        <v>601</v>
      </c>
      <c r="E60" s="867" t="s">
        <v>761</v>
      </c>
      <c r="F60" s="865" t="s">
        <v>904</v>
      </c>
      <c r="G60" s="887" t="s">
        <v>641</v>
      </c>
      <c r="H60" s="888" t="s">
        <v>733</v>
      </c>
      <c r="I60" s="889" t="s">
        <v>606</v>
      </c>
      <c r="J60" s="123" t="s">
        <v>721</v>
      </c>
    </row>
    <row r="61" spans="1:10" x14ac:dyDescent="0.25">
      <c r="A61" s="866"/>
      <c r="B61" s="867"/>
      <c r="C61" s="865"/>
      <c r="D61" s="866"/>
      <c r="E61" s="867"/>
      <c r="F61" s="865"/>
      <c r="G61" s="887"/>
      <c r="H61" s="888"/>
      <c r="I61" s="889"/>
      <c r="J61" s="123" t="s">
        <v>963</v>
      </c>
    </row>
    <row r="62" spans="1:10" x14ac:dyDescent="0.25">
      <c r="A62" s="890" t="s">
        <v>964</v>
      </c>
      <c r="B62" s="890"/>
      <c r="C62" s="890"/>
      <c r="D62" s="890" t="s">
        <v>965</v>
      </c>
      <c r="E62" s="890"/>
      <c r="F62" s="890"/>
      <c r="G62" s="894"/>
      <c r="H62" s="894"/>
      <c r="I62" s="894"/>
      <c r="J62" s="123"/>
    </row>
    <row r="63" spans="1:10" x14ac:dyDescent="0.25">
      <c r="A63" s="866" t="s">
        <v>925</v>
      </c>
      <c r="B63" s="867" t="s">
        <v>774</v>
      </c>
      <c r="C63" s="865" t="s">
        <v>598</v>
      </c>
      <c r="D63" s="866" t="s">
        <v>926</v>
      </c>
      <c r="E63" s="867" t="s">
        <v>740</v>
      </c>
      <c r="F63" s="865" t="s">
        <v>601</v>
      </c>
      <c r="G63" s="887" t="s">
        <v>606</v>
      </c>
      <c r="H63" s="888" t="s">
        <v>785</v>
      </c>
      <c r="I63" s="889" t="s">
        <v>927</v>
      </c>
      <c r="J63" s="123" t="s">
        <v>721</v>
      </c>
    </row>
    <row r="64" spans="1:10" x14ac:dyDescent="0.25">
      <c r="A64" s="866"/>
      <c r="B64" s="867"/>
      <c r="C64" s="865"/>
      <c r="D64" s="866"/>
      <c r="E64" s="867"/>
      <c r="F64" s="865"/>
      <c r="G64" s="887"/>
      <c r="H64" s="888"/>
      <c r="I64" s="889"/>
      <c r="J64" s="123" t="s">
        <v>966</v>
      </c>
    </row>
    <row r="65" spans="1:50" x14ac:dyDescent="0.25">
      <c r="A65" s="890" t="s">
        <v>967</v>
      </c>
      <c r="B65" s="890"/>
      <c r="C65" s="890"/>
      <c r="D65" s="890" t="s">
        <v>968</v>
      </c>
      <c r="E65" s="890"/>
      <c r="F65" s="890"/>
      <c r="G65" s="894"/>
      <c r="H65" s="894"/>
      <c r="I65" s="894"/>
      <c r="J65" s="123"/>
    </row>
    <row r="66" spans="1:50" x14ac:dyDescent="0.25">
      <c r="A66" s="874" t="s">
        <v>598</v>
      </c>
      <c r="B66" s="875" t="s">
        <v>874</v>
      </c>
      <c r="C66" s="873" t="s">
        <v>885</v>
      </c>
      <c r="D66" s="866" t="s">
        <v>601</v>
      </c>
      <c r="E66" s="867" t="s">
        <v>151</v>
      </c>
      <c r="F66" s="865" t="s">
        <v>931</v>
      </c>
      <c r="G66" s="887" t="s">
        <v>932</v>
      </c>
      <c r="H66" s="888"/>
      <c r="I66" s="889" t="s">
        <v>606</v>
      </c>
      <c r="J66" s="123" t="s">
        <v>721</v>
      </c>
    </row>
    <row r="67" spans="1:50" x14ac:dyDescent="0.25">
      <c r="A67" s="874"/>
      <c r="B67" s="875"/>
      <c r="C67" s="873"/>
      <c r="D67" s="866"/>
      <c r="E67" s="867"/>
      <c r="F67" s="865"/>
      <c r="G67" s="887"/>
      <c r="H67" s="888"/>
      <c r="I67" s="889"/>
      <c r="J67" s="123" t="s">
        <v>969</v>
      </c>
    </row>
    <row r="68" spans="1:50" x14ac:dyDescent="0.25">
      <c r="A68" s="896" t="s">
        <v>970</v>
      </c>
      <c r="B68" s="896"/>
      <c r="C68" s="896"/>
      <c r="D68" s="897" t="s">
        <v>971</v>
      </c>
      <c r="E68" s="897"/>
      <c r="F68" s="897"/>
      <c r="G68" s="898"/>
      <c r="H68" s="898"/>
      <c r="I68" s="898"/>
      <c r="J68" s="123"/>
    </row>
    <row r="69" spans="1:50" ht="78.75" x14ac:dyDescent="0.25">
      <c r="M69" s="125" t="s">
        <v>972</v>
      </c>
      <c r="N69" s="126" t="s">
        <v>627</v>
      </c>
      <c r="O69" s="84" t="s">
        <v>973</v>
      </c>
      <c r="P69" s="83" t="s">
        <v>854</v>
      </c>
      <c r="Q69" s="84" t="s">
        <v>974</v>
      </c>
      <c r="R69" s="82" t="s">
        <v>975</v>
      </c>
      <c r="S69" s="84" t="s">
        <v>976</v>
      </c>
      <c r="T69" s="83" t="s">
        <v>977</v>
      </c>
      <c r="U69" s="84" t="s">
        <v>978</v>
      </c>
      <c r="V69" s="82" t="s">
        <v>979</v>
      </c>
      <c r="W69" s="84" t="s">
        <v>980</v>
      </c>
      <c r="X69" s="82" t="s">
        <v>762</v>
      </c>
      <c r="Y69" s="83" t="s">
        <v>981</v>
      </c>
      <c r="Z69" s="82" t="s">
        <v>905</v>
      </c>
      <c r="AA69" s="83" t="s">
        <v>982</v>
      </c>
      <c r="AB69" s="82" t="s">
        <v>983</v>
      </c>
      <c r="AC69" s="83" t="s">
        <v>984</v>
      </c>
      <c r="AD69" s="82" t="s">
        <v>985</v>
      </c>
      <c r="AE69" s="127"/>
      <c r="AF69" s="82" t="s">
        <v>854</v>
      </c>
      <c r="AG69" s="83" t="s">
        <v>975</v>
      </c>
      <c r="AH69" s="82" t="s">
        <v>977</v>
      </c>
      <c r="AI69" s="83" t="s">
        <v>979</v>
      </c>
      <c r="AJ69" s="83" t="s">
        <v>762</v>
      </c>
      <c r="AK69" s="82" t="s">
        <v>981</v>
      </c>
      <c r="AL69" s="83" t="s">
        <v>905</v>
      </c>
      <c r="AM69" s="82" t="s">
        <v>982</v>
      </c>
      <c r="AN69" s="83" t="s">
        <v>983</v>
      </c>
      <c r="AO69" s="82" t="s">
        <v>984</v>
      </c>
      <c r="AP69" s="81" t="s">
        <v>985</v>
      </c>
      <c r="AQ69" s="128"/>
      <c r="AR69" s="78" t="s">
        <v>986</v>
      </c>
      <c r="AS69" s="78" t="s">
        <v>987</v>
      </c>
      <c r="AT69" s="81" t="s">
        <v>988</v>
      </c>
      <c r="AU69" s="81" t="s">
        <v>989</v>
      </c>
      <c r="AV69" s="81" t="s">
        <v>990</v>
      </c>
      <c r="AW69" s="82" t="s">
        <v>991</v>
      </c>
      <c r="AX69" s="84" t="s">
        <v>992</v>
      </c>
    </row>
    <row r="70" spans="1:50" x14ac:dyDescent="0.25">
      <c r="A70" s="129" t="s">
        <v>993</v>
      </c>
      <c r="M70" s="19" t="s">
        <v>994</v>
      </c>
      <c r="N70" s="130">
        <v>1</v>
      </c>
      <c r="O70" s="91"/>
      <c r="P70" s="90">
        <v>1</v>
      </c>
      <c r="Q70" s="91"/>
      <c r="R70" s="89">
        <v>2</v>
      </c>
      <c r="S70" s="91">
        <v>1</v>
      </c>
      <c r="T70" s="90"/>
      <c r="U70" s="91"/>
      <c r="V70" s="89">
        <v>1</v>
      </c>
      <c r="W70" s="91"/>
      <c r="X70" s="89"/>
      <c r="Y70" s="90">
        <v>1</v>
      </c>
      <c r="Z70" s="89"/>
      <c r="AA70" s="90"/>
      <c r="AB70" s="89"/>
      <c r="AC70" s="90">
        <v>1</v>
      </c>
      <c r="AD70" s="89">
        <v>2</v>
      </c>
      <c r="AE70" s="131"/>
      <c r="AF70" s="89">
        <v>2</v>
      </c>
      <c r="AG70" s="90"/>
      <c r="AH70" s="89"/>
      <c r="AI70" s="90"/>
      <c r="AJ70" s="90">
        <v>2</v>
      </c>
      <c r="AK70" s="89"/>
      <c r="AL70" s="90"/>
      <c r="AM70" s="89">
        <v>1</v>
      </c>
      <c r="AN70" s="90">
        <v>2</v>
      </c>
      <c r="AO70" s="89">
        <v>2</v>
      </c>
      <c r="AP70" s="2">
        <v>3</v>
      </c>
      <c r="AQ70" s="132"/>
      <c r="AR70" s="86">
        <f t="shared" ref="AR70:AR83" si="0">SUM(N70:AP70)</f>
        <v>22</v>
      </c>
      <c r="AS70" s="2">
        <f t="shared" ref="AS70:AS83" si="1">SUM(P70,T70,R70,V70,X70:AP70)</f>
        <v>20</v>
      </c>
      <c r="AT70" s="2">
        <f t="shared" ref="AT70:AT83" si="2">SUM(P70,R70,T70,V70,X70:AD70)</f>
        <v>8</v>
      </c>
      <c r="AU70" s="2">
        <f t="shared" ref="AU70:AU83" si="3">SUM(AF70:AP70)</f>
        <v>12</v>
      </c>
      <c r="AV70" s="2">
        <f t="shared" ref="AV70:AV83" si="4">SUM(P70,T70,Y70,AA70,AC70,AG70,AI70,AJ70,AL70,AN70,AP70)</f>
        <v>10</v>
      </c>
      <c r="AW70" s="89">
        <f t="shared" ref="AW70:AW83" si="5">SUM(R70,V70,X70,Z70,AB70,AD70,AF70,AH70,AK70,AM70,AO70)</f>
        <v>10</v>
      </c>
      <c r="AX70" s="91">
        <f t="shared" ref="AX70:AX83" si="6">SUM(N70:O70,Q70,S70,U70,W70)</f>
        <v>2</v>
      </c>
    </row>
    <row r="71" spans="1:50" x14ac:dyDescent="0.25">
      <c r="A71" s="129"/>
      <c r="E71" s="129"/>
      <c r="H71" s="129"/>
      <c r="M71" s="19" t="s">
        <v>995</v>
      </c>
      <c r="N71" s="130"/>
      <c r="O71" s="91">
        <v>1</v>
      </c>
      <c r="P71" s="90">
        <v>1</v>
      </c>
      <c r="Q71" s="91"/>
      <c r="R71" s="89">
        <v>1</v>
      </c>
      <c r="S71" s="91"/>
      <c r="T71" s="90"/>
      <c r="U71" s="91">
        <v>1</v>
      </c>
      <c r="V71" s="89"/>
      <c r="W71" s="91"/>
      <c r="X71" s="89">
        <v>1</v>
      </c>
      <c r="Y71" s="90">
        <v>2</v>
      </c>
      <c r="Z71" s="89"/>
      <c r="AA71" s="90"/>
      <c r="AB71" s="89">
        <v>3</v>
      </c>
      <c r="AC71" s="90">
        <v>1</v>
      </c>
      <c r="AD71" s="89"/>
      <c r="AE71" s="131"/>
      <c r="AF71" s="89">
        <v>1</v>
      </c>
      <c r="AG71" s="90"/>
      <c r="AH71" s="89"/>
      <c r="AI71" s="90"/>
      <c r="AJ71" s="90"/>
      <c r="AK71" s="89">
        <v>1</v>
      </c>
      <c r="AL71" s="90"/>
      <c r="AM71" s="89"/>
      <c r="AN71" s="90"/>
      <c r="AO71" s="89"/>
      <c r="AP71" s="2"/>
      <c r="AQ71" s="132"/>
      <c r="AR71" s="86">
        <f t="shared" si="0"/>
        <v>13</v>
      </c>
      <c r="AS71" s="2">
        <f t="shared" si="1"/>
        <v>11</v>
      </c>
      <c r="AT71" s="2">
        <f t="shared" si="2"/>
        <v>9</v>
      </c>
      <c r="AU71" s="2">
        <f t="shared" si="3"/>
        <v>2</v>
      </c>
      <c r="AV71" s="2">
        <f t="shared" si="4"/>
        <v>4</v>
      </c>
      <c r="AW71" s="89">
        <f t="shared" si="5"/>
        <v>7</v>
      </c>
      <c r="AX71" s="91">
        <f t="shared" si="6"/>
        <v>2</v>
      </c>
    </row>
    <row r="72" spans="1:50" x14ac:dyDescent="0.25">
      <c r="A72" s="867" t="s">
        <v>904</v>
      </c>
      <c r="B72" s="867" t="s">
        <v>883</v>
      </c>
      <c r="C72" s="867" t="s">
        <v>598</v>
      </c>
      <c r="D72" t="s">
        <v>996</v>
      </c>
      <c r="F72" s="133"/>
      <c r="M72" s="19" t="s">
        <v>997</v>
      </c>
      <c r="N72" s="130">
        <v>1</v>
      </c>
      <c r="O72" s="91">
        <v>1</v>
      </c>
      <c r="P72" s="90"/>
      <c r="Q72" s="91"/>
      <c r="R72" s="89">
        <v>1</v>
      </c>
      <c r="S72" s="91"/>
      <c r="T72" s="90">
        <v>1</v>
      </c>
      <c r="U72" s="91"/>
      <c r="V72" s="89"/>
      <c r="W72" s="91"/>
      <c r="X72" s="89"/>
      <c r="Y72" s="90">
        <v>1</v>
      </c>
      <c r="Z72" s="89"/>
      <c r="AA72" s="90"/>
      <c r="AB72" s="89"/>
      <c r="AC72" s="90">
        <v>1</v>
      </c>
      <c r="AD72" s="89">
        <v>2</v>
      </c>
      <c r="AE72" s="131"/>
      <c r="AF72" s="89"/>
      <c r="AG72" s="90"/>
      <c r="AH72" s="89"/>
      <c r="AI72" s="90"/>
      <c r="AJ72" s="90">
        <v>2</v>
      </c>
      <c r="AK72" s="89"/>
      <c r="AL72" s="90"/>
      <c r="AM72" s="89"/>
      <c r="AN72" s="90"/>
      <c r="AO72" s="89">
        <v>1</v>
      </c>
      <c r="AP72" s="2"/>
      <c r="AQ72" s="132"/>
      <c r="AR72" s="86">
        <f t="shared" si="0"/>
        <v>11</v>
      </c>
      <c r="AS72" s="2">
        <f t="shared" si="1"/>
        <v>9</v>
      </c>
      <c r="AT72" s="2">
        <f t="shared" si="2"/>
        <v>6</v>
      </c>
      <c r="AU72" s="2">
        <f t="shared" si="3"/>
        <v>3</v>
      </c>
      <c r="AV72" s="2">
        <f t="shared" si="4"/>
        <v>5</v>
      </c>
      <c r="AW72" s="89">
        <f t="shared" si="5"/>
        <v>4</v>
      </c>
      <c r="AX72" s="91">
        <f t="shared" si="6"/>
        <v>2</v>
      </c>
    </row>
    <row r="73" spans="1:50" x14ac:dyDescent="0.25">
      <c r="A73" s="867"/>
      <c r="B73" s="867"/>
      <c r="C73" s="867"/>
      <c r="F73" s="133"/>
      <c r="M73" s="19" t="s">
        <v>998</v>
      </c>
      <c r="N73" s="130">
        <v>2</v>
      </c>
      <c r="O73" s="91"/>
      <c r="P73" s="90"/>
      <c r="Q73" s="91"/>
      <c r="R73" s="89">
        <v>1</v>
      </c>
      <c r="S73" s="91"/>
      <c r="T73" s="90"/>
      <c r="U73" s="91">
        <v>1</v>
      </c>
      <c r="V73" s="89"/>
      <c r="W73" s="91">
        <v>1</v>
      </c>
      <c r="X73" s="89"/>
      <c r="Y73" s="90"/>
      <c r="Z73" s="89"/>
      <c r="AA73" s="90"/>
      <c r="AB73" s="89">
        <v>1</v>
      </c>
      <c r="AC73" s="90">
        <v>1</v>
      </c>
      <c r="AD73" s="89"/>
      <c r="AE73" s="131"/>
      <c r="AF73" s="89"/>
      <c r="AG73" s="90"/>
      <c r="AH73" s="89"/>
      <c r="AI73" s="90"/>
      <c r="AJ73" s="90">
        <v>1</v>
      </c>
      <c r="AK73" s="89"/>
      <c r="AL73" s="90"/>
      <c r="AM73" s="89"/>
      <c r="AN73" s="90"/>
      <c r="AO73" s="89"/>
      <c r="AP73" s="2"/>
      <c r="AQ73" s="132"/>
      <c r="AR73" s="86">
        <f t="shared" si="0"/>
        <v>8</v>
      </c>
      <c r="AS73" s="2">
        <f t="shared" si="1"/>
        <v>4</v>
      </c>
      <c r="AT73" s="2">
        <f t="shared" si="2"/>
        <v>3</v>
      </c>
      <c r="AU73" s="2">
        <f t="shared" si="3"/>
        <v>1</v>
      </c>
      <c r="AV73" s="2">
        <f t="shared" si="4"/>
        <v>2</v>
      </c>
      <c r="AW73" s="89">
        <f t="shared" si="5"/>
        <v>2</v>
      </c>
      <c r="AX73" s="91">
        <f t="shared" si="6"/>
        <v>4</v>
      </c>
    </row>
    <row r="74" spans="1:50" x14ac:dyDescent="0.25">
      <c r="A74" s="899" t="s">
        <v>999</v>
      </c>
      <c r="B74" s="899"/>
      <c r="C74" s="899"/>
      <c r="F74" s="133"/>
      <c r="M74" s="19" t="s">
        <v>1000</v>
      </c>
      <c r="N74" s="130"/>
      <c r="O74" s="91"/>
      <c r="P74" s="90"/>
      <c r="Q74" s="91"/>
      <c r="R74" s="89">
        <v>1</v>
      </c>
      <c r="S74" s="91"/>
      <c r="T74" s="90"/>
      <c r="U74" s="91"/>
      <c r="V74" s="89"/>
      <c r="W74" s="91"/>
      <c r="X74" s="89"/>
      <c r="Y74" s="90"/>
      <c r="Z74" s="89"/>
      <c r="AA74" s="90"/>
      <c r="AB74" s="89"/>
      <c r="AC74" s="90"/>
      <c r="AD74" s="89"/>
      <c r="AE74" s="131"/>
      <c r="AF74" s="89">
        <v>1</v>
      </c>
      <c r="AG74" s="90"/>
      <c r="AH74" s="89"/>
      <c r="AI74" s="90"/>
      <c r="AJ74" s="90"/>
      <c r="AK74" s="89"/>
      <c r="AL74" s="90"/>
      <c r="AM74" s="89"/>
      <c r="AN74" s="90">
        <v>1</v>
      </c>
      <c r="AO74" s="89"/>
      <c r="AP74" s="2"/>
      <c r="AQ74" s="132"/>
      <c r="AR74" s="86">
        <f t="shared" si="0"/>
        <v>3</v>
      </c>
      <c r="AS74" s="2">
        <f t="shared" si="1"/>
        <v>3</v>
      </c>
      <c r="AT74" s="2">
        <f t="shared" si="2"/>
        <v>1</v>
      </c>
      <c r="AU74" s="2">
        <f t="shared" si="3"/>
        <v>2</v>
      </c>
      <c r="AV74" s="2">
        <f t="shared" si="4"/>
        <v>1</v>
      </c>
      <c r="AW74" s="89">
        <f t="shared" si="5"/>
        <v>2</v>
      </c>
      <c r="AX74" s="91">
        <f t="shared" si="6"/>
        <v>0</v>
      </c>
    </row>
    <row r="75" spans="1:50" x14ac:dyDescent="0.25">
      <c r="F75" s="133"/>
      <c r="M75" s="134" t="s">
        <v>1001</v>
      </c>
      <c r="N75" s="135"/>
      <c r="O75" s="99"/>
      <c r="P75" s="98"/>
      <c r="Q75" s="99"/>
      <c r="R75" s="97"/>
      <c r="S75" s="99"/>
      <c r="T75" s="98">
        <v>1</v>
      </c>
      <c r="U75" s="99"/>
      <c r="V75" s="97"/>
      <c r="W75" s="99"/>
      <c r="X75" s="97"/>
      <c r="Y75" s="98"/>
      <c r="Z75" s="97"/>
      <c r="AA75" s="98"/>
      <c r="AB75" s="97"/>
      <c r="AC75" s="98"/>
      <c r="AD75" s="97"/>
      <c r="AE75" s="136"/>
      <c r="AF75" s="97"/>
      <c r="AG75" s="98"/>
      <c r="AH75" s="97"/>
      <c r="AI75" s="98"/>
      <c r="AJ75" s="98"/>
      <c r="AK75" s="97"/>
      <c r="AL75" s="98">
        <v>1</v>
      </c>
      <c r="AM75" s="97">
        <v>1</v>
      </c>
      <c r="AN75" s="98"/>
      <c r="AO75" s="97"/>
      <c r="AP75" s="96"/>
      <c r="AQ75" s="132"/>
      <c r="AR75" s="86">
        <f t="shared" si="0"/>
        <v>3</v>
      </c>
      <c r="AS75" s="2">
        <f t="shared" si="1"/>
        <v>3</v>
      </c>
      <c r="AT75" s="2">
        <f t="shared" si="2"/>
        <v>1</v>
      </c>
      <c r="AU75" s="2">
        <f t="shared" si="3"/>
        <v>2</v>
      </c>
      <c r="AV75" s="2">
        <f t="shared" si="4"/>
        <v>2</v>
      </c>
      <c r="AW75" s="89">
        <f t="shared" si="5"/>
        <v>1</v>
      </c>
      <c r="AX75" s="91">
        <f t="shared" si="6"/>
        <v>0</v>
      </c>
    </row>
    <row r="76" spans="1:50" x14ac:dyDescent="0.25">
      <c r="A76" s="867" t="s">
        <v>598</v>
      </c>
      <c r="B76" s="867" t="s">
        <v>739</v>
      </c>
      <c r="C76" s="867" t="s">
        <v>861</v>
      </c>
      <c r="D76" t="s">
        <v>1002</v>
      </c>
      <c r="M76" s="134" t="s">
        <v>1003</v>
      </c>
      <c r="N76" s="135"/>
      <c r="O76" s="99"/>
      <c r="P76" s="98"/>
      <c r="Q76" s="99"/>
      <c r="R76" s="97"/>
      <c r="S76" s="99"/>
      <c r="T76" s="98"/>
      <c r="U76" s="99"/>
      <c r="V76" s="97"/>
      <c r="W76" s="99"/>
      <c r="X76" s="97"/>
      <c r="Y76" s="98"/>
      <c r="Z76" s="97"/>
      <c r="AA76" s="98"/>
      <c r="AB76" s="97"/>
      <c r="AC76" s="98"/>
      <c r="AD76" s="97"/>
      <c r="AE76" s="136"/>
      <c r="AF76" s="97"/>
      <c r="AG76" s="98"/>
      <c r="AH76" s="97"/>
      <c r="AI76" s="98">
        <v>1</v>
      </c>
      <c r="AJ76" s="98"/>
      <c r="AK76" s="97"/>
      <c r="AL76" s="98"/>
      <c r="AM76" s="97"/>
      <c r="AN76" s="98"/>
      <c r="AO76" s="97">
        <v>1</v>
      </c>
      <c r="AP76" s="96"/>
      <c r="AQ76" s="132"/>
      <c r="AR76" s="86">
        <f t="shared" si="0"/>
        <v>2</v>
      </c>
      <c r="AS76" s="2">
        <f t="shared" si="1"/>
        <v>2</v>
      </c>
      <c r="AT76" s="2">
        <f t="shared" si="2"/>
        <v>0</v>
      </c>
      <c r="AU76" s="2">
        <f t="shared" si="3"/>
        <v>2</v>
      </c>
      <c r="AV76" s="2">
        <f t="shared" si="4"/>
        <v>1</v>
      </c>
      <c r="AW76" s="89">
        <f t="shared" si="5"/>
        <v>1</v>
      </c>
      <c r="AX76" s="91">
        <f t="shared" si="6"/>
        <v>0</v>
      </c>
    </row>
    <row r="77" spans="1:50" x14ac:dyDescent="0.25">
      <c r="A77" s="867"/>
      <c r="B77" s="867"/>
      <c r="C77" s="867"/>
      <c r="M77" s="19" t="s">
        <v>1004</v>
      </c>
      <c r="N77" s="135"/>
      <c r="O77" s="99"/>
      <c r="P77" s="98"/>
      <c r="Q77" s="99"/>
      <c r="R77" s="97"/>
      <c r="S77" s="99"/>
      <c r="T77" s="98"/>
      <c r="U77" s="99"/>
      <c r="V77" s="97"/>
      <c r="W77" s="99"/>
      <c r="X77" s="97"/>
      <c r="Y77" s="98"/>
      <c r="Z77" s="97"/>
      <c r="AA77" s="98"/>
      <c r="AB77" s="97"/>
      <c r="AC77" s="98"/>
      <c r="AD77" s="97"/>
      <c r="AE77" s="136"/>
      <c r="AF77" s="97"/>
      <c r="AG77" s="98"/>
      <c r="AH77" s="97"/>
      <c r="AI77" s="98"/>
      <c r="AJ77" s="98"/>
      <c r="AK77" s="97"/>
      <c r="AL77" s="98"/>
      <c r="AM77" s="97">
        <v>1</v>
      </c>
      <c r="AN77" s="98">
        <v>1</v>
      </c>
      <c r="AO77" s="97"/>
      <c r="AP77" s="96"/>
      <c r="AQ77" s="132"/>
      <c r="AR77" s="86">
        <f t="shared" si="0"/>
        <v>2</v>
      </c>
      <c r="AS77" s="2">
        <f t="shared" si="1"/>
        <v>2</v>
      </c>
      <c r="AT77" s="2">
        <f t="shared" si="2"/>
        <v>0</v>
      </c>
      <c r="AU77" s="2">
        <f t="shared" si="3"/>
        <v>2</v>
      </c>
      <c r="AV77" s="2">
        <f t="shared" si="4"/>
        <v>1</v>
      </c>
      <c r="AW77" s="89">
        <f t="shared" si="5"/>
        <v>1</v>
      </c>
      <c r="AX77" s="91">
        <f t="shared" si="6"/>
        <v>0</v>
      </c>
    </row>
    <row r="78" spans="1:50" x14ac:dyDescent="0.25">
      <c r="A78" s="899" t="s">
        <v>1005</v>
      </c>
      <c r="B78" s="899"/>
      <c r="C78" s="899"/>
      <c r="M78" s="134" t="s">
        <v>1006</v>
      </c>
      <c r="N78" s="135"/>
      <c r="O78" s="99"/>
      <c r="P78" s="98"/>
      <c r="Q78" s="99"/>
      <c r="R78" s="97"/>
      <c r="S78" s="99"/>
      <c r="T78" s="98"/>
      <c r="U78" s="99"/>
      <c r="V78" s="97"/>
      <c r="W78" s="99"/>
      <c r="X78" s="97"/>
      <c r="Y78" s="98"/>
      <c r="Z78" s="97"/>
      <c r="AA78" s="98"/>
      <c r="AB78" s="97"/>
      <c r="AC78" s="98"/>
      <c r="AD78" s="97">
        <v>1</v>
      </c>
      <c r="AE78" s="136"/>
      <c r="AF78" s="97"/>
      <c r="AG78" s="98"/>
      <c r="AH78" s="97"/>
      <c r="AI78" s="98"/>
      <c r="AJ78" s="98"/>
      <c r="AK78" s="97"/>
      <c r="AL78" s="98"/>
      <c r="AM78" s="97"/>
      <c r="AN78" s="98"/>
      <c r="AO78" s="97"/>
      <c r="AP78" s="96"/>
      <c r="AQ78" s="132"/>
      <c r="AR78" s="86">
        <f t="shared" si="0"/>
        <v>1</v>
      </c>
      <c r="AS78" s="2">
        <f t="shared" si="1"/>
        <v>1</v>
      </c>
      <c r="AT78" s="2">
        <f t="shared" si="2"/>
        <v>1</v>
      </c>
      <c r="AU78" s="2">
        <f t="shared" si="3"/>
        <v>0</v>
      </c>
      <c r="AV78" s="2">
        <f t="shared" si="4"/>
        <v>0</v>
      </c>
      <c r="AW78" s="89">
        <f t="shared" si="5"/>
        <v>1</v>
      </c>
      <c r="AX78" s="91">
        <f t="shared" si="6"/>
        <v>0</v>
      </c>
    </row>
    <row r="79" spans="1:50" x14ac:dyDescent="0.25">
      <c r="F79" s="133"/>
      <c r="M79" s="134" t="s">
        <v>1007</v>
      </c>
      <c r="N79" s="135"/>
      <c r="O79" s="99"/>
      <c r="P79" s="98"/>
      <c r="Q79" s="99"/>
      <c r="R79" s="97"/>
      <c r="S79" s="99"/>
      <c r="T79" s="98"/>
      <c r="U79" s="99"/>
      <c r="V79" s="97"/>
      <c r="W79" s="99"/>
      <c r="X79" s="97"/>
      <c r="Y79" s="98"/>
      <c r="Z79" s="97"/>
      <c r="AA79" s="98"/>
      <c r="AB79" s="97"/>
      <c r="AC79" s="98"/>
      <c r="AD79" s="97"/>
      <c r="AE79" s="136"/>
      <c r="AF79" s="97"/>
      <c r="AG79" s="98">
        <v>1</v>
      </c>
      <c r="AH79" s="97"/>
      <c r="AI79" s="98"/>
      <c r="AJ79" s="98"/>
      <c r="AK79" s="97"/>
      <c r="AL79" s="98"/>
      <c r="AM79" s="97"/>
      <c r="AN79" s="98"/>
      <c r="AO79" s="97"/>
      <c r="AP79" s="96"/>
      <c r="AQ79" s="132"/>
      <c r="AR79" s="86">
        <f t="shared" si="0"/>
        <v>1</v>
      </c>
      <c r="AS79" s="2">
        <f t="shared" si="1"/>
        <v>1</v>
      </c>
      <c r="AT79" s="2">
        <f t="shared" si="2"/>
        <v>0</v>
      </c>
      <c r="AU79" s="2">
        <f t="shared" si="3"/>
        <v>1</v>
      </c>
      <c r="AV79" s="2">
        <f t="shared" si="4"/>
        <v>1</v>
      </c>
      <c r="AW79" s="89">
        <f t="shared" si="5"/>
        <v>0</v>
      </c>
      <c r="AX79" s="91">
        <f t="shared" si="6"/>
        <v>0</v>
      </c>
    </row>
    <row r="80" spans="1:50" x14ac:dyDescent="0.25">
      <c r="A80" s="129" t="s">
        <v>1008</v>
      </c>
      <c r="M80" s="134" t="s">
        <v>1009</v>
      </c>
      <c r="N80" s="135"/>
      <c r="O80" s="99"/>
      <c r="P80" s="98"/>
      <c r="Q80" s="99"/>
      <c r="R80" s="97"/>
      <c r="S80" s="99"/>
      <c r="T80" s="98"/>
      <c r="U80" s="99"/>
      <c r="V80" s="97"/>
      <c r="W80" s="99"/>
      <c r="X80" s="97"/>
      <c r="Y80" s="98"/>
      <c r="Z80" s="97"/>
      <c r="AA80" s="98"/>
      <c r="AB80" s="97"/>
      <c r="AC80" s="98"/>
      <c r="AD80" s="97"/>
      <c r="AE80" s="136"/>
      <c r="AF80" s="97"/>
      <c r="AG80" s="98"/>
      <c r="AH80" s="97"/>
      <c r="AI80" s="98"/>
      <c r="AJ80" s="98"/>
      <c r="AK80" s="97"/>
      <c r="AL80" s="98"/>
      <c r="AM80" s="97"/>
      <c r="AN80" s="98"/>
      <c r="AO80" s="97">
        <v>1</v>
      </c>
      <c r="AP80" s="96"/>
      <c r="AQ80" s="132"/>
      <c r="AR80" s="86">
        <f t="shared" si="0"/>
        <v>1</v>
      </c>
      <c r="AS80" s="2">
        <f t="shared" si="1"/>
        <v>1</v>
      </c>
      <c r="AT80" s="2">
        <f t="shared" si="2"/>
        <v>0</v>
      </c>
      <c r="AU80" s="2">
        <f t="shared" si="3"/>
        <v>1</v>
      </c>
      <c r="AV80" s="2">
        <f t="shared" si="4"/>
        <v>0</v>
      </c>
      <c r="AW80" s="89">
        <f t="shared" si="5"/>
        <v>1</v>
      </c>
      <c r="AX80" s="91">
        <f t="shared" si="6"/>
        <v>0</v>
      </c>
    </row>
    <row r="81" spans="1:50" x14ac:dyDescent="0.25">
      <c r="M81" s="134" t="s">
        <v>1010</v>
      </c>
      <c r="N81" s="135"/>
      <c r="O81" s="99"/>
      <c r="P81" s="98"/>
      <c r="Q81" s="99"/>
      <c r="R81" s="97"/>
      <c r="S81" s="99"/>
      <c r="T81" s="98"/>
      <c r="U81" s="99"/>
      <c r="V81" s="97"/>
      <c r="W81" s="99"/>
      <c r="X81" s="97"/>
      <c r="Y81" s="98"/>
      <c r="Z81" s="97"/>
      <c r="AA81" s="98"/>
      <c r="AB81" s="97"/>
      <c r="AC81" s="98"/>
      <c r="AD81" s="97"/>
      <c r="AE81" s="136"/>
      <c r="AF81" s="97"/>
      <c r="AG81" s="98"/>
      <c r="AH81" s="97"/>
      <c r="AI81" s="98"/>
      <c r="AJ81" s="98"/>
      <c r="AK81" s="97"/>
      <c r="AL81" s="98"/>
      <c r="AM81" s="97"/>
      <c r="AN81" s="98"/>
      <c r="AO81" s="97"/>
      <c r="AP81" s="96">
        <v>1</v>
      </c>
      <c r="AQ81" s="132"/>
      <c r="AR81" s="86">
        <f t="shared" si="0"/>
        <v>1</v>
      </c>
      <c r="AS81" s="2">
        <f t="shared" si="1"/>
        <v>1</v>
      </c>
      <c r="AT81" s="2">
        <f t="shared" si="2"/>
        <v>0</v>
      </c>
      <c r="AU81" s="2">
        <f t="shared" si="3"/>
        <v>1</v>
      </c>
      <c r="AV81" s="2">
        <f t="shared" si="4"/>
        <v>1</v>
      </c>
      <c r="AW81" s="89">
        <f t="shared" si="5"/>
        <v>0</v>
      </c>
      <c r="AX81" s="91">
        <f t="shared" si="6"/>
        <v>0</v>
      </c>
    </row>
    <row r="82" spans="1:50" x14ac:dyDescent="0.25">
      <c r="A82" s="867" t="s">
        <v>974</v>
      </c>
      <c r="B82" s="43" t="s">
        <v>1011</v>
      </c>
      <c r="C82" s="867" t="s">
        <v>598</v>
      </c>
      <c r="D82" t="s">
        <v>1012</v>
      </c>
      <c r="M82" s="19" t="s">
        <v>1013</v>
      </c>
      <c r="N82" s="130">
        <v>1</v>
      </c>
      <c r="O82" s="91"/>
      <c r="P82" s="90"/>
      <c r="Q82" s="91"/>
      <c r="R82" s="89"/>
      <c r="S82" s="91"/>
      <c r="T82" s="90"/>
      <c r="U82" s="91"/>
      <c r="V82" s="89"/>
      <c r="W82" s="91"/>
      <c r="X82" s="89"/>
      <c r="Y82" s="90"/>
      <c r="Z82" s="89"/>
      <c r="AA82" s="90"/>
      <c r="AB82" s="89"/>
      <c r="AC82" s="90"/>
      <c r="AD82" s="89"/>
      <c r="AE82" s="131"/>
      <c r="AF82" s="89"/>
      <c r="AG82" s="90"/>
      <c r="AH82" s="89"/>
      <c r="AI82" s="90"/>
      <c r="AJ82" s="90"/>
      <c r="AK82" s="89"/>
      <c r="AL82" s="90"/>
      <c r="AM82" s="89"/>
      <c r="AN82" s="90"/>
      <c r="AO82" s="89"/>
      <c r="AP82" s="2"/>
      <c r="AQ82" s="132"/>
      <c r="AR82" s="86">
        <f t="shared" si="0"/>
        <v>1</v>
      </c>
      <c r="AS82" s="2">
        <f t="shared" si="1"/>
        <v>0</v>
      </c>
      <c r="AT82" s="2">
        <f t="shared" si="2"/>
        <v>0</v>
      </c>
      <c r="AU82" s="2">
        <f t="shared" si="3"/>
        <v>0</v>
      </c>
      <c r="AV82" s="2">
        <f t="shared" si="4"/>
        <v>0</v>
      </c>
      <c r="AW82" s="89">
        <f t="shared" si="5"/>
        <v>0</v>
      </c>
      <c r="AX82" s="91">
        <f t="shared" si="6"/>
        <v>1</v>
      </c>
    </row>
    <row r="83" spans="1:50" x14ac:dyDescent="0.25">
      <c r="A83" s="867"/>
      <c r="B83" s="3" t="s">
        <v>1014</v>
      </c>
      <c r="C83" s="867"/>
      <c r="M83" s="137" t="s">
        <v>537</v>
      </c>
      <c r="N83" s="135"/>
      <c r="O83" s="99"/>
      <c r="P83" s="98"/>
      <c r="Q83" s="99"/>
      <c r="R83" s="97">
        <v>1</v>
      </c>
      <c r="S83" s="99"/>
      <c r="T83" s="98"/>
      <c r="U83" s="99"/>
      <c r="V83" s="97"/>
      <c r="W83" s="99"/>
      <c r="X83" s="97"/>
      <c r="Y83" s="98"/>
      <c r="Z83" s="97"/>
      <c r="AA83" s="98"/>
      <c r="AB83" s="97"/>
      <c r="AC83" s="98"/>
      <c r="AD83" s="97"/>
      <c r="AE83" s="136"/>
      <c r="AF83" s="97"/>
      <c r="AG83" s="98"/>
      <c r="AH83" s="97"/>
      <c r="AI83" s="98"/>
      <c r="AJ83" s="98"/>
      <c r="AK83" s="97"/>
      <c r="AL83" s="98"/>
      <c r="AM83" s="97"/>
      <c r="AN83" s="98"/>
      <c r="AO83" s="97"/>
      <c r="AP83" s="96"/>
      <c r="AQ83" s="132"/>
      <c r="AR83" s="86">
        <f t="shared" si="0"/>
        <v>1</v>
      </c>
      <c r="AS83" s="2">
        <f t="shared" si="1"/>
        <v>1</v>
      </c>
      <c r="AT83" s="2">
        <f t="shared" si="2"/>
        <v>1</v>
      </c>
      <c r="AU83" s="2">
        <f t="shared" si="3"/>
        <v>0</v>
      </c>
      <c r="AV83" s="2">
        <f t="shared" si="4"/>
        <v>0</v>
      </c>
      <c r="AW83" s="89">
        <f t="shared" si="5"/>
        <v>1</v>
      </c>
      <c r="AX83" s="91">
        <f t="shared" si="6"/>
        <v>0</v>
      </c>
    </row>
    <row r="84" spans="1:50" x14ac:dyDescent="0.25">
      <c r="A84" s="899" t="s">
        <v>1015</v>
      </c>
      <c r="B84" s="899"/>
      <c r="C84" s="899"/>
      <c r="M84" s="76" t="s">
        <v>1016</v>
      </c>
      <c r="N84" s="138">
        <f>SUM(N70:N83)</f>
        <v>5</v>
      </c>
      <c r="O84" s="138">
        <f t="shared" ref="O84:AX84" si="7">SUM(O70:O83)</f>
        <v>2</v>
      </c>
      <c r="P84" s="138">
        <f t="shared" si="7"/>
        <v>2</v>
      </c>
      <c r="Q84" s="138">
        <f t="shared" si="7"/>
        <v>0</v>
      </c>
      <c r="R84" s="138">
        <f t="shared" si="7"/>
        <v>7</v>
      </c>
      <c r="S84" s="138">
        <f t="shared" si="7"/>
        <v>1</v>
      </c>
      <c r="T84" s="138">
        <f t="shared" si="7"/>
        <v>2</v>
      </c>
      <c r="U84" s="138">
        <f t="shared" si="7"/>
        <v>2</v>
      </c>
      <c r="V84" s="138">
        <f t="shared" si="7"/>
        <v>1</v>
      </c>
      <c r="W84" s="138">
        <f t="shared" si="7"/>
        <v>1</v>
      </c>
      <c r="X84" s="138">
        <f t="shared" si="7"/>
        <v>1</v>
      </c>
      <c r="Y84" s="138">
        <f t="shared" si="7"/>
        <v>4</v>
      </c>
      <c r="Z84" s="138">
        <f t="shared" si="7"/>
        <v>0</v>
      </c>
      <c r="AA84" s="138">
        <f t="shared" si="7"/>
        <v>0</v>
      </c>
      <c r="AB84" s="138">
        <f t="shared" si="7"/>
        <v>4</v>
      </c>
      <c r="AC84" s="138">
        <f t="shared" si="7"/>
        <v>4</v>
      </c>
      <c r="AD84" s="138">
        <f t="shared" si="7"/>
        <v>5</v>
      </c>
      <c r="AE84" s="139">
        <f t="shared" si="7"/>
        <v>0</v>
      </c>
      <c r="AF84" s="138">
        <f t="shared" si="7"/>
        <v>4</v>
      </c>
      <c r="AG84" s="138">
        <f t="shared" si="7"/>
        <v>1</v>
      </c>
      <c r="AH84" s="138">
        <f t="shared" si="7"/>
        <v>0</v>
      </c>
      <c r="AI84" s="138">
        <f t="shared" si="7"/>
        <v>1</v>
      </c>
      <c r="AJ84" s="138">
        <f t="shared" si="7"/>
        <v>5</v>
      </c>
      <c r="AK84" s="138">
        <f t="shared" si="7"/>
        <v>1</v>
      </c>
      <c r="AL84" s="138">
        <f t="shared" si="7"/>
        <v>1</v>
      </c>
      <c r="AM84" s="138">
        <f t="shared" si="7"/>
        <v>3</v>
      </c>
      <c r="AN84" s="138">
        <f t="shared" si="7"/>
        <v>4</v>
      </c>
      <c r="AO84" s="138">
        <f t="shared" si="7"/>
        <v>5</v>
      </c>
      <c r="AP84" s="138">
        <f t="shared" si="7"/>
        <v>4</v>
      </c>
      <c r="AQ84" s="139">
        <f t="shared" si="7"/>
        <v>0</v>
      </c>
      <c r="AR84" s="138">
        <f t="shared" si="7"/>
        <v>70</v>
      </c>
      <c r="AS84" s="138">
        <f t="shared" si="7"/>
        <v>59</v>
      </c>
      <c r="AT84" s="138">
        <f t="shared" si="7"/>
        <v>30</v>
      </c>
      <c r="AU84" s="138">
        <f t="shared" si="7"/>
        <v>29</v>
      </c>
      <c r="AV84" s="138">
        <f t="shared" si="7"/>
        <v>28</v>
      </c>
      <c r="AW84" s="138">
        <f t="shared" si="7"/>
        <v>31</v>
      </c>
      <c r="AX84" s="138">
        <f t="shared" si="7"/>
        <v>11</v>
      </c>
    </row>
    <row r="85" spans="1:50" x14ac:dyDescent="0.25">
      <c r="M85" s="140"/>
      <c r="N85" s="141"/>
      <c r="O85" s="141"/>
      <c r="P85" s="141"/>
      <c r="Q85" s="141"/>
      <c r="R85" s="141"/>
      <c r="S85" s="141"/>
      <c r="T85" s="141"/>
      <c r="U85" s="141"/>
      <c r="V85" s="141"/>
      <c r="W85" s="141"/>
      <c r="X85" s="141"/>
      <c r="Y85" s="141"/>
      <c r="Z85" s="141"/>
      <c r="AA85" s="141"/>
      <c r="AB85" s="141"/>
      <c r="AC85" s="141"/>
      <c r="AD85" s="141"/>
      <c r="AE85" s="141"/>
      <c r="AF85" s="141"/>
      <c r="AG85" s="141"/>
      <c r="AH85" s="141"/>
      <c r="AI85" s="141"/>
      <c r="AJ85" s="141"/>
      <c r="AK85" s="141"/>
      <c r="AL85" s="141"/>
      <c r="AM85" s="141"/>
      <c r="AN85" s="141"/>
      <c r="AO85" s="141"/>
      <c r="AP85" s="141"/>
      <c r="AQ85" s="141"/>
      <c r="AR85" s="141"/>
      <c r="AS85" s="141"/>
      <c r="AT85" s="141"/>
      <c r="AU85" s="141"/>
      <c r="AV85" s="141"/>
      <c r="AW85" s="141"/>
      <c r="AX85" s="141"/>
    </row>
    <row r="86" spans="1:50" ht="78.75" x14ac:dyDescent="0.25">
      <c r="A86" s="129" t="s">
        <v>1017</v>
      </c>
      <c r="M86" s="125" t="s">
        <v>1018</v>
      </c>
      <c r="N86" s="83" t="s">
        <v>1019</v>
      </c>
      <c r="O86" s="82" t="s">
        <v>1020</v>
      </c>
      <c r="P86" s="83" t="s">
        <v>1021</v>
      </c>
      <c r="Q86" s="82" t="s">
        <v>1022</v>
      </c>
      <c r="R86" s="82" t="s">
        <v>978</v>
      </c>
      <c r="S86" s="83" t="s">
        <v>897</v>
      </c>
      <c r="T86" s="82" t="s">
        <v>906</v>
      </c>
      <c r="U86" s="83" t="s">
        <v>1023</v>
      </c>
      <c r="V86" s="82" t="s">
        <v>627</v>
      </c>
      <c r="W86" s="83" t="s">
        <v>1024</v>
      </c>
      <c r="X86" s="82" t="s">
        <v>1025</v>
      </c>
      <c r="Y86" s="127"/>
      <c r="Z86" s="82" t="s">
        <v>1019</v>
      </c>
      <c r="AA86" s="83" t="s">
        <v>1020</v>
      </c>
      <c r="AB86" s="82" t="s">
        <v>1021</v>
      </c>
      <c r="AC86" s="83" t="s">
        <v>1022</v>
      </c>
      <c r="AD86" s="83" t="s">
        <v>978</v>
      </c>
      <c r="AE86" s="82" t="s">
        <v>897</v>
      </c>
      <c r="AF86" s="83" t="s">
        <v>906</v>
      </c>
      <c r="AG86" s="82" t="s">
        <v>1023</v>
      </c>
      <c r="AH86" s="83" t="s">
        <v>627</v>
      </c>
      <c r="AI86" s="82" t="s">
        <v>1024</v>
      </c>
      <c r="AJ86" s="83" t="s">
        <v>1025</v>
      </c>
      <c r="AK86" s="128"/>
      <c r="AL86" s="78" t="s">
        <v>987</v>
      </c>
      <c r="AM86" s="81" t="s">
        <v>988</v>
      </c>
      <c r="AN86" s="81" t="s">
        <v>989</v>
      </c>
      <c r="AO86" s="81" t="s">
        <v>990</v>
      </c>
      <c r="AP86" s="82" t="s">
        <v>991</v>
      </c>
      <c r="AQ86" s="142"/>
      <c r="AR86" s="1"/>
      <c r="AS86" s="1"/>
      <c r="AT86" s="1"/>
      <c r="AU86" s="1"/>
      <c r="AV86" s="1"/>
      <c r="AW86" s="1"/>
      <c r="AX86" s="142"/>
    </row>
    <row r="87" spans="1:50" x14ac:dyDescent="0.25">
      <c r="M87" s="19" t="s">
        <v>1026</v>
      </c>
      <c r="N87" s="90">
        <v>1</v>
      </c>
      <c r="O87" s="89"/>
      <c r="P87" s="90"/>
      <c r="Q87" s="89">
        <v>2</v>
      </c>
      <c r="R87" s="89">
        <v>1</v>
      </c>
      <c r="S87" s="90">
        <v>2</v>
      </c>
      <c r="T87" s="89">
        <v>4</v>
      </c>
      <c r="U87" s="90"/>
      <c r="V87" s="89">
        <v>1</v>
      </c>
      <c r="W87" s="90"/>
      <c r="X87" s="89"/>
      <c r="Y87" s="131"/>
      <c r="Z87" s="89">
        <v>1</v>
      </c>
      <c r="AA87" s="90"/>
      <c r="AB87" s="89"/>
      <c r="AC87" s="90"/>
      <c r="AD87" s="90">
        <v>1</v>
      </c>
      <c r="AE87" s="89"/>
      <c r="AF87" s="90"/>
      <c r="AG87" s="89"/>
      <c r="AH87" s="90">
        <v>1</v>
      </c>
      <c r="AI87" s="89">
        <v>1</v>
      </c>
      <c r="AJ87" s="2">
        <v>2</v>
      </c>
      <c r="AK87" s="132"/>
      <c r="AL87" s="86">
        <f t="shared" ref="AL87:AL104" si="8">SUM(M87:AJ87)</f>
        <v>17</v>
      </c>
      <c r="AM87" s="2">
        <f t="shared" ref="AM87:AM104" si="9">SUM(M87:X87)</f>
        <v>11</v>
      </c>
      <c r="AN87" s="2">
        <f t="shared" ref="AN87:AN104" si="10">SUM(Z87:AJ87)</f>
        <v>6</v>
      </c>
      <c r="AO87" s="2">
        <f t="shared" ref="AO87:AO104" si="11">SUM(N87,P87,S87,U87,W87,AA87,AC87,AD87,AF87,AH87,AJ87)</f>
        <v>7</v>
      </c>
      <c r="AP87" s="89">
        <f t="shared" ref="AP87:AP104" si="12">SUM(O87,Q87,R87,T87,V87,X87,Z87,AB87,AE87,AG87,AI87)</f>
        <v>10</v>
      </c>
      <c r="AQ87" s="143"/>
      <c r="AR87" s="1"/>
      <c r="AS87" s="1"/>
      <c r="AT87" s="1"/>
      <c r="AU87" s="1"/>
      <c r="AV87" s="1"/>
      <c r="AW87" s="1"/>
      <c r="AX87" s="143"/>
    </row>
    <row r="88" spans="1:50" x14ac:dyDescent="0.25">
      <c r="A88" s="867" t="s">
        <v>598</v>
      </c>
      <c r="B88" s="867" t="s">
        <v>726</v>
      </c>
      <c r="C88" s="867" t="s">
        <v>976</v>
      </c>
      <c r="D88" t="s">
        <v>1027</v>
      </c>
      <c r="M88" s="19" t="s">
        <v>1028</v>
      </c>
      <c r="N88" s="90">
        <v>3</v>
      </c>
      <c r="O88" s="89"/>
      <c r="P88" s="90"/>
      <c r="Q88" s="89"/>
      <c r="R88" s="89"/>
      <c r="S88" s="90"/>
      <c r="T88" s="89"/>
      <c r="U88" s="90"/>
      <c r="V88" s="89"/>
      <c r="W88" s="90"/>
      <c r="X88" s="89"/>
      <c r="Y88" s="131"/>
      <c r="Z88" s="89"/>
      <c r="AA88" s="90"/>
      <c r="AB88" s="89">
        <v>3</v>
      </c>
      <c r="AC88" s="90">
        <v>2</v>
      </c>
      <c r="AD88" s="90">
        <v>1</v>
      </c>
      <c r="AE88" s="89"/>
      <c r="AF88" s="90"/>
      <c r="AG88" s="89"/>
      <c r="AH88" s="90">
        <v>2</v>
      </c>
      <c r="AI88" s="89">
        <v>1</v>
      </c>
      <c r="AJ88" s="2"/>
      <c r="AK88" s="132"/>
      <c r="AL88" s="86">
        <f t="shared" si="8"/>
        <v>12</v>
      </c>
      <c r="AM88" s="2">
        <f t="shared" si="9"/>
        <v>3</v>
      </c>
      <c r="AN88" s="2">
        <f t="shared" si="10"/>
        <v>9</v>
      </c>
      <c r="AO88" s="2">
        <f t="shared" si="11"/>
        <v>8</v>
      </c>
      <c r="AP88" s="89">
        <f t="shared" si="12"/>
        <v>4</v>
      </c>
      <c r="AQ88" s="143"/>
      <c r="AR88" s="1"/>
      <c r="AS88" s="1"/>
      <c r="AT88" s="1"/>
      <c r="AU88" s="1"/>
      <c r="AV88" s="1"/>
      <c r="AW88" s="1"/>
      <c r="AX88" s="143"/>
    </row>
    <row r="89" spans="1:50" x14ac:dyDescent="0.25">
      <c r="A89" s="867"/>
      <c r="B89" s="867"/>
      <c r="C89" s="867"/>
      <c r="M89" s="19" t="s">
        <v>1004</v>
      </c>
      <c r="N89" s="90">
        <v>1</v>
      </c>
      <c r="O89" s="89">
        <v>1</v>
      </c>
      <c r="P89" s="90"/>
      <c r="Q89" s="89">
        <v>1</v>
      </c>
      <c r="R89" s="89"/>
      <c r="S89" s="90">
        <v>1</v>
      </c>
      <c r="T89" s="89"/>
      <c r="U89" s="90"/>
      <c r="V89" s="89"/>
      <c r="W89" s="90">
        <v>1</v>
      </c>
      <c r="X89" s="89"/>
      <c r="Y89" s="131"/>
      <c r="Z89" s="89">
        <v>1</v>
      </c>
      <c r="AA89" s="90">
        <v>1</v>
      </c>
      <c r="AB89" s="89"/>
      <c r="AC89" s="90">
        <v>1</v>
      </c>
      <c r="AD89" s="90"/>
      <c r="AE89" s="89"/>
      <c r="AF89" s="90">
        <v>3</v>
      </c>
      <c r="AG89" s="89"/>
      <c r="AH89" s="90"/>
      <c r="AI89" s="89"/>
      <c r="AJ89" s="2"/>
      <c r="AK89" s="132"/>
      <c r="AL89" s="86">
        <f t="shared" si="8"/>
        <v>11</v>
      </c>
      <c r="AM89" s="2">
        <f t="shared" si="9"/>
        <v>5</v>
      </c>
      <c r="AN89" s="2">
        <f t="shared" si="10"/>
        <v>6</v>
      </c>
      <c r="AO89" s="2">
        <f t="shared" si="11"/>
        <v>8</v>
      </c>
      <c r="AP89" s="89">
        <f t="shared" si="12"/>
        <v>3</v>
      </c>
      <c r="AQ89" s="143"/>
      <c r="AR89" s="1"/>
      <c r="AS89" s="1"/>
      <c r="AT89" s="1"/>
      <c r="AU89" s="1"/>
      <c r="AV89" s="1"/>
      <c r="AW89" s="1"/>
      <c r="AX89" s="143"/>
    </row>
    <row r="90" spans="1:50" x14ac:dyDescent="0.25">
      <c r="A90" s="899" t="s">
        <v>888</v>
      </c>
      <c r="B90" s="899"/>
      <c r="C90" s="899"/>
      <c r="M90" s="19" t="s">
        <v>1029</v>
      </c>
      <c r="N90" s="90">
        <v>1</v>
      </c>
      <c r="O90" s="89"/>
      <c r="P90" s="90">
        <v>1</v>
      </c>
      <c r="Q90" s="89">
        <v>2</v>
      </c>
      <c r="R90" s="89"/>
      <c r="S90" s="90"/>
      <c r="T90" s="89">
        <v>1</v>
      </c>
      <c r="U90" s="90"/>
      <c r="V90" s="89"/>
      <c r="W90" s="90"/>
      <c r="X90" s="89">
        <v>1</v>
      </c>
      <c r="Y90" s="131"/>
      <c r="Z90" s="89"/>
      <c r="AA90" s="90"/>
      <c r="AB90" s="89"/>
      <c r="AC90" s="90"/>
      <c r="AD90" s="90"/>
      <c r="AE90" s="89"/>
      <c r="AF90" s="90"/>
      <c r="AG90" s="89"/>
      <c r="AH90" s="90"/>
      <c r="AI90" s="89"/>
      <c r="AJ90" s="2"/>
      <c r="AK90" s="132"/>
      <c r="AL90" s="86">
        <f t="shared" si="8"/>
        <v>6</v>
      </c>
      <c r="AM90" s="2">
        <f t="shared" si="9"/>
        <v>6</v>
      </c>
      <c r="AN90" s="2">
        <f t="shared" si="10"/>
        <v>0</v>
      </c>
      <c r="AO90" s="2">
        <f t="shared" si="11"/>
        <v>2</v>
      </c>
      <c r="AP90" s="89">
        <f t="shared" si="12"/>
        <v>4</v>
      </c>
      <c r="AQ90" s="143"/>
      <c r="AR90" s="1"/>
      <c r="AS90" s="1"/>
      <c r="AT90" s="1"/>
      <c r="AU90" s="1"/>
      <c r="AV90" s="1"/>
      <c r="AW90" s="1"/>
      <c r="AX90" s="143"/>
    </row>
    <row r="91" spans="1:50" x14ac:dyDescent="0.25">
      <c r="M91" s="134" t="s">
        <v>1030</v>
      </c>
      <c r="N91" s="98"/>
      <c r="O91" s="97"/>
      <c r="P91" s="98"/>
      <c r="Q91" s="97"/>
      <c r="R91" s="97"/>
      <c r="S91" s="98">
        <v>1</v>
      </c>
      <c r="T91" s="97">
        <v>1</v>
      </c>
      <c r="U91" s="98">
        <v>2</v>
      </c>
      <c r="V91" s="97"/>
      <c r="W91" s="98"/>
      <c r="X91" s="97"/>
      <c r="Y91" s="136"/>
      <c r="Z91" s="97">
        <v>1</v>
      </c>
      <c r="AA91" s="98"/>
      <c r="AB91" s="97"/>
      <c r="AC91" s="98"/>
      <c r="AD91" s="98"/>
      <c r="AE91" s="97"/>
      <c r="AF91" s="98"/>
      <c r="AG91" s="97"/>
      <c r="AH91" s="98"/>
      <c r="AI91" s="97"/>
      <c r="AJ91" s="96"/>
      <c r="AK91" s="132"/>
      <c r="AL91" s="86">
        <f t="shared" si="8"/>
        <v>5</v>
      </c>
      <c r="AM91" s="2">
        <f t="shared" si="9"/>
        <v>4</v>
      </c>
      <c r="AN91" s="2">
        <f t="shared" si="10"/>
        <v>1</v>
      </c>
      <c r="AO91" s="2">
        <f t="shared" si="11"/>
        <v>3</v>
      </c>
      <c r="AP91" s="89">
        <f t="shared" si="12"/>
        <v>2</v>
      </c>
      <c r="AQ91" s="143"/>
      <c r="AR91" s="1"/>
      <c r="AS91" s="1"/>
      <c r="AT91" s="1"/>
      <c r="AU91" s="1"/>
      <c r="AV91" s="1"/>
      <c r="AW91" s="1"/>
      <c r="AX91" s="143"/>
    </row>
    <row r="92" spans="1:50" x14ac:dyDescent="0.25">
      <c r="A92" s="867" t="s">
        <v>890</v>
      </c>
      <c r="B92" s="867" t="s">
        <v>805</v>
      </c>
      <c r="C92" s="867" t="s">
        <v>598</v>
      </c>
      <c r="D92" t="s">
        <v>996</v>
      </c>
      <c r="M92" s="19" t="s">
        <v>1031</v>
      </c>
      <c r="N92" s="90"/>
      <c r="O92" s="89"/>
      <c r="P92" s="90">
        <v>1</v>
      </c>
      <c r="Q92" s="89"/>
      <c r="R92" s="89"/>
      <c r="S92" s="90"/>
      <c r="T92" s="89">
        <v>1</v>
      </c>
      <c r="U92" s="90">
        <v>1</v>
      </c>
      <c r="V92" s="89"/>
      <c r="W92" s="90"/>
      <c r="X92" s="89"/>
      <c r="Y92" s="131"/>
      <c r="Z92" s="89">
        <v>1</v>
      </c>
      <c r="AA92" s="90"/>
      <c r="AB92" s="89"/>
      <c r="AC92" s="90"/>
      <c r="AD92" s="90"/>
      <c r="AE92" s="89"/>
      <c r="AF92" s="90"/>
      <c r="AG92" s="89"/>
      <c r="AH92" s="90"/>
      <c r="AI92" s="89"/>
      <c r="AJ92" s="2"/>
      <c r="AK92" s="132"/>
      <c r="AL92" s="86">
        <f t="shared" si="8"/>
        <v>4</v>
      </c>
      <c r="AM92" s="2">
        <f t="shared" si="9"/>
        <v>3</v>
      </c>
      <c r="AN92" s="2">
        <f t="shared" si="10"/>
        <v>1</v>
      </c>
      <c r="AO92" s="2">
        <f t="shared" si="11"/>
        <v>2</v>
      </c>
      <c r="AP92" s="89">
        <f t="shared" si="12"/>
        <v>2</v>
      </c>
      <c r="AQ92" s="143"/>
      <c r="AR92" s="1"/>
      <c r="AS92" s="1"/>
      <c r="AT92" s="1"/>
      <c r="AU92" s="1"/>
      <c r="AV92" s="1"/>
      <c r="AW92" s="1"/>
      <c r="AX92" s="143"/>
    </row>
    <row r="93" spans="1:50" x14ac:dyDescent="0.25">
      <c r="A93" s="867"/>
      <c r="B93" s="867"/>
      <c r="C93" s="867"/>
      <c r="M93" s="134" t="s">
        <v>1010</v>
      </c>
      <c r="N93" s="98"/>
      <c r="O93" s="97"/>
      <c r="P93" s="98"/>
      <c r="Q93" s="97"/>
      <c r="R93" s="97">
        <v>2</v>
      </c>
      <c r="S93" s="98">
        <v>1</v>
      </c>
      <c r="T93" s="97"/>
      <c r="U93" s="98"/>
      <c r="V93" s="97"/>
      <c r="W93" s="98"/>
      <c r="X93" s="97"/>
      <c r="Y93" s="136"/>
      <c r="Z93" s="97"/>
      <c r="AA93" s="98"/>
      <c r="AB93" s="97"/>
      <c r="AC93" s="98"/>
      <c r="AD93" s="98"/>
      <c r="AE93" s="97"/>
      <c r="AF93" s="98"/>
      <c r="AG93" s="97"/>
      <c r="AH93" s="98"/>
      <c r="AI93" s="97"/>
      <c r="AJ93" s="96"/>
      <c r="AK93" s="132"/>
      <c r="AL93" s="86">
        <f t="shared" si="8"/>
        <v>3</v>
      </c>
      <c r="AM93" s="2">
        <f t="shared" si="9"/>
        <v>3</v>
      </c>
      <c r="AN93" s="2">
        <f t="shared" si="10"/>
        <v>0</v>
      </c>
      <c r="AO93" s="2">
        <f t="shared" si="11"/>
        <v>1</v>
      </c>
      <c r="AP93" s="89">
        <f t="shared" si="12"/>
        <v>2</v>
      </c>
      <c r="AQ93" s="143"/>
      <c r="AR93" s="1"/>
      <c r="AS93" s="1"/>
      <c r="AT93" s="1"/>
      <c r="AU93" s="1"/>
      <c r="AV93" s="1"/>
      <c r="AW93" s="1"/>
      <c r="AX93" s="143"/>
    </row>
    <row r="94" spans="1:50" x14ac:dyDescent="0.25">
      <c r="A94" s="899" t="s">
        <v>1032</v>
      </c>
      <c r="B94" s="899"/>
      <c r="C94" s="899"/>
      <c r="M94" s="19" t="s">
        <v>1033</v>
      </c>
      <c r="N94" s="90"/>
      <c r="O94" s="89"/>
      <c r="P94" s="90">
        <v>2</v>
      </c>
      <c r="Q94" s="89"/>
      <c r="R94" s="89"/>
      <c r="S94" s="90"/>
      <c r="T94" s="89">
        <v>1</v>
      </c>
      <c r="U94" s="90"/>
      <c r="V94" s="89"/>
      <c r="W94" s="90"/>
      <c r="X94" s="89"/>
      <c r="Y94" s="131"/>
      <c r="Z94" s="89"/>
      <c r="AA94" s="90"/>
      <c r="AB94" s="89"/>
      <c r="AC94" s="90"/>
      <c r="AD94" s="90"/>
      <c r="AE94" s="89"/>
      <c r="AF94" s="90"/>
      <c r="AG94" s="89"/>
      <c r="AH94" s="90"/>
      <c r="AI94" s="89"/>
      <c r="AJ94" s="2"/>
      <c r="AK94" s="132"/>
      <c r="AL94" s="86">
        <f t="shared" si="8"/>
        <v>3</v>
      </c>
      <c r="AM94" s="2">
        <f t="shared" si="9"/>
        <v>3</v>
      </c>
      <c r="AN94" s="2">
        <f t="shared" si="10"/>
        <v>0</v>
      </c>
      <c r="AO94" s="2">
        <f t="shared" si="11"/>
        <v>2</v>
      </c>
      <c r="AP94" s="89">
        <f t="shared" si="12"/>
        <v>1</v>
      </c>
      <c r="AQ94" s="143"/>
      <c r="AR94" s="1"/>
      <c r="AS94" s="1"/>
      <c r="AT94" s="1"/>
      <c r="AU94" s="1"/>
      <c r="AV94" s="1"/>
      <c r="AW94" s="1"/>
      <c r="AX94" s="143"/>
    </row>
    <row r="95" spans="1:50" x14ac:dyDescent="0.25">
      <c r="M95" s="134" t="s">
        <v>1034</v>
      </c>
      <c r="N95" s="98"/>
      <c r="O95" s="97"/>
      <c r="P95" s="98"/>
      <c r="Q95" s="97"/>
      <c r="R95" s="97"/>
      <c r="S95" s="98">
        <v>1</v>
      </c>
      <c r="T95" s="97"/>
      <c r="U95" s="98">
        <v>1</v>
      </c>
      <c r="V95" s="97"/>
      <c r="W95" s="98"/>
      <c r="X95" s="97"/>
      <c r="Y95" s="136"/>
      <c r="Z95" s="97"/>
      <c r="AA95" s="98"/>
      <c r="AB95" s="97"/>
      <c r="AC95" s="98"/>
      <c r="AD95" s="98"/>
      <c r="AE95" s="97"/>
      <c r="AF95" s="98"/>
      <c r="AG95" s="97"/>
      <c r="AH95" s="98"/>
      <c r="AI95" s="97"/>
      <c r="AJ95" s="96"/>
      <c r="AK95" s="132"/>
      <c r="AL95" s="86">
        <f t="shared" si="8"/>
        <v>2</v>
      </c>
      <c r="AM95" s="2">
        <f t="shared" si="9"/>
        <v>2</v>
      </c>
      <c r="AN95" s="2">
        <f t="shared" si="10"/>
        <v>0</v>
      </c>
      <c r="AO95" s="2">
        <f t="shared" si="11"/>
        <v>2</v>
      </c>
      <c r="AP95" s="89">
        <f t="shared" si="12"/>
        <v>0</v>
      </c>
      <c r="AQ95" s="143"/>
      <c r="AR95" s="1"/>
      <c r="AS95" s="1"/>
      <c r="AT95" s="1"/>
      <c r="AU95" s="1"/>
      <c r="AV95" s="1"/>
      <c r="AW95" s="1"/>
      <c r="AX95" s="143"/>
    </row>
    <row r="96" spans="1:50" x14ac:dyDescent="0.25">
      <c r="A96" s="867" t="s">
        <v>598</v>
      </c>
      <c r="B96" s="867" t="s">
        <v>748</v>
      </c>
      <c r="C96" s="867" t="s">
        <v>980</v>
      </c>
      <c r="D96" t="s">
        <v>1012</v>
      </c>
      <c r="M96" s="134" t="s">
        <v>1035</v>
      </c>
      <c r="N96" s="98"/>
      <c r="O96" s="97"/>
      <c r="P96" s="98"/>
      <c r="Q96" s="97"/>
      <c r="R96" s="97"/>
      <c r="S96" s="98"/>
      <c r="T96" s="97">
        <v>1</v>
      </c>
      <c r="U96" s="98">
        <v>1</v>
      </c>
      <c r="V96" s="97"/>
      <c r="W96" s="98"/>
      <c r="X96" s="97"/>
      <c r="Y96" s="136"/>
      <c r="Z96" s="97"/>
      <c r="AA96" s="98"/>
      <c r="AB96" s="97"/>
      <c r="AC96" s="98"/>
      <c r="AD96" s="98"/>
      <c r="AE96" s="97"/>
      <c r="AF96" s="98"/>
      <c r="AG96" s="97"/>
      <c r="AH96" s="98"/>
      <c r="AI96" s="97"/>
      <c r="AJ96" s="96"/>
      <c r="AK96" s="132"/>
      <c r="AL96" s="86">
        <f t="shared" si="8"/>
        <v>2</v>
      </c>
      <c r="AM96" s="2">
        <f t="shared" si="9"/>
        <v>2</v>
      </c>
      <c r="AN96" s="2">
        <f t="shared" si="10"/>
        <v>0</v>
      </c>
      <c r="AO96" s="2">
        <f t="shared" si="11"/>
        <v>1</v>
      </c>
      <c r="AP96" s="89">
        <f t="shared" si="12"/>
        <v>1</v>
      </c>
      <c r="AQ96" s="143"/>
      <c r="AR96" s="1"/>
      <c r="AS96" s="1"/>
      <c r="AT96" s="1"/>
      <c r="AU96" s="1"/>
      <c r="AV96" s="1"/>
      <c r="AW96" s="1"/>
      <c r="AX96" s="143"/>
    </row>
    <row r="97" spans="1:50" x14ac:dyDescent="0.25">
      <c r="A97" s="867"/>
      <c r="B97" s="867"/>
      <c r="C97" s="867"/>
      <c r="M97" s="134" t="s">
        <v>1036</v>
      </c>
      <c r="N97" s="98"/>
      <c r="O97" s="97"/>
      <c r="P97" s="98"/>
      <c r="Q97" s="97"/>
      <c r="R97" s="97"/>
      <c r="S97" s="98"/>
      <c r="T97" s="97"/>
      <c r="U97" s="98">
        <v>1</v>
      </c>
      <c r="V97" s="97"/>
      <c r="W97" s="98"/>
      <c r="X97" s="97"/>
      <c r="Y97" s="136"/>
      <c r="Z97" s="97"/>
      <c r="AA97" s="98"/>
      <c r="AB97" s="97"/>
      <c r="AC97" s="98"/>
      <c r="AD97" s="98"/>
      <c r="AE97" s="97">
        <v>1</v>
      </c>
      <c r="AF97" s="98"/>
      <c r="AG97" s="97"/>
      <c r="AH97" s="98"/>
      <c r="AI97" s="97"/>
      <c r="AJ97" s="96"/>
      <c r="AK97" s="132"/>
      <c r="AL97" s="86">
        <f t="shared" si="8"/>
        <v>2</v>
      </c>
      <c r="AM97" s="2">
        <f t="shared" si="9"/>
        <v>1</v>
      </c>
      <c r="AN97" s="2">
        <f t="shared" si="10"/>
        <v>1</v>
      </c>
      <c r="AO97" s="2">
        <f t="shared" si="11"/>
        <v>1</v>
      </c>
      <c r="AP97" s="89">
        <f t="shared" si="12"/>
        <v>1</v>
      </c>
      <c r="AQ97" s="143"/>
      <c r="AR97" s="1"/>
      <c r="AS97" s="1"/>
      <c r="AT97" s="1"/>
      <c r="AU97" s="1"/>
      <c r="AV97" s="1"/>
      <c r="AW97" s="1"/>
      <c r="AX97" s="143"/>
    </row>
    <row r="98" spans="1:50" x14ac:dyDescent="0.25">
      <c r="A98" s="899" t="s">
        <v>1037</v>
      </c>
      <c r="B98" s="899"/>
      <c r="C98" s="899"/>
      <c r="M98" s="134" t="s">
        <v>1038</v>
      </c>
      <c r="N98" s="98"/>
      <c r="O98" s="97"/>
      <c r="P98" s="98"/>
      <c r="Q98" s="97"/>
      <c r="R98" s="97"/>
      <c r="S98" s="98"/>
      <c r="T98" s="97"/>
      <c r="U98" s="98"/>
      <c r="V98" s="97"/>
      <c r="W98" s="98"/>
      <c r="X98" s="97"/>
      <c r="Y98" s="136"/>
      <c r="Z98" s="97"/>
      <c r="AA98" s="98"/>
      <c r="AB98" s="97"/>
      <c r="AC98" s="98"/>
      <c r="AD98" s="98"/>
      <c r="AE98" s="97"/>
      <c r="AF98" s="98"/>
      <c r="AG98" s="97"/>
      <c r="AH98" s="98">
        <v>1</v>
      </c>
      <c r="AI98" s="97"/>
      <c r="AJ98" s="96">
        <v>1</v>
      </c>
      <c r="AK98" s="132"/>
      <c r="AL98" s="86">
        <f t="shared" si="8"/>
        <v>2</v>
      </c>
      <c r="AM98" s="2">
        <f t="shared" si="9"/>
        <v>0</v>
      </c>
      <c r="AN98" s="2">
        <f t="shared" si="10"/>
        <v>2</v>
      </c>
      <c r="AO98" s="2">
        <f t="shared" si="11"/>
        <v>2</v>
      </c>
      <c r="AP98" s="89">
        <f t="shared" si="12"/>
        <v>0</v>
      </c>
      <c r="AQ98" s="143"/>
      <c r="AR98" s="1"/>
      <c r="AS98" s="1"/>
      <c r="AT98" s="1"/>
      <c r="AU98" s="1"/>
      <c r="AV98" s="1"/>
      <c r="AW98" s="1"/>
      <c r="AX98" s="143"/>
    </row>
    <row r="99" spans="1:50" x14ac:dyDescent="0.25">
      <c r="M99" s="134" t="s">
        <v>1039</v>
      </c>
      <c r="N99" s="98"/>
      <c r="O99" s="97"/>
      <c r="P99" s="98"/>
      <c r="Q99" s="97"/>
      <c r="R99" s="97"/>
      <c r="S99" s="98"/>
      <c r="T99" s="97"/>
      <c r="U99" s="98"/>
      <c r="V99" s="97"/>
      <c r="W99" s="98"/>
      <c r="X99" s="97"/>
      <c r="Y99" s="136"/>
      <c r="Z99" s="97">
        <v>1</v>
      </c>
      <c r="AA99" s="98"/>
      <c r="AB99" s="97"/>
      <c r="AC99" s="98"/>
      <c r="AD99" s="98"/>
      <c r="AE99" s="97"/>
      <c r="AF99" s="98"/>
      <c r="AG99" s="97">
        <v>1</v>
      </c>
      <c r="AH99" s="98"/>
      <c r="AI99" s="97"/>
      <c r="AJ99" s="96"/>
      <c r="AK99" s="132"/>
      <c r="AL99" s="86">
        <f t="shared" si="8"/>
        <v>2</v>
      </c>
      <c r="AM99" s="2">
        <f t="shared" si="9"/>
        <v>0</v>
      </c>
      <c r="AN99" s="2">
        <f t="shared" si="10"/>
        <v>2</v>
      </c>
      <c r="AO99" s="2">
        <f t="shared" si="11"/>
        <v>0</v>
      </c>
      <c r="AP99" s="89">
        <f t="shared" si="12"/>
        <v>2</v>
      </c>
      <c r="AQ99" s="143"/>
      <c r="AR99" s="1"/>
      <c r="AS99" s="1"/>
      <c r="AT99" s="1"/>
      <c r="AU99" s="1"/>
      <c r="AV99" s="1"/>
      <c r="AW99" s="1"/>
      <c r="AX99" s="143"/>
    </row>
    <row r="100" spans="1:50" x14ac:dyDescent="0.25">
      <c r="M100" s="134" t="s">
        <v>1040</v>
      </c>
      <c r="N100" s="98"/>
      <c r="O100" s="97"/>
      <c r="P100" s="98"/>
      <c r="Q100" s="97"/>
      <c r="R100" s="97"/>
      <c r="S100" s="98"/>
      <c r="T100" s="97"/>
      <c r="U100" s="98"/>
      <c r="V100" s="97"/>
      <c r="W100" s="98"/>
      <c r="X100" s="97"/>
      <c r="Y100" s="136"/>
      <c r="Z100" s="97"/>
      <c r="AA100" s="98"/>
      <c r="AB100" s="97"/>
      <c r="AC100" s="98"/>
      <c r="AD100" s="98"/>
      <c r="AE100" s="97"/>
      <c r="AF100" s="98"/>
      <c r="AG100" s="97"/>
      <c r="AH100" s="98">
        <v>1</v>
      </c>
      <c r="AI100" s="97"/>
      <c r="AJ100" s="96"/>
      <c r="AK100" s="132"/>
      <c r="AL100" s="86">
        <f t="shared" si="8"/>
        <v>1</v>
      </c>
      <c r="AM100" s="2">
        <f t="shared" si="9"/>
        <v>0</v>
      </c>
      <c r="AN100" s="2">
        <f t="shared" si="10"/>
        <v>1</v>
      </c>
      <c r="AO100" s="2">
        <f t="shared" si="11"/>
        <v>1</v>
      </c>
      <c r="AP100" s="89">
        <f t="shared" si="12"/>
        <v>0</v>
      </c>
      <c r="AQ100" s="143"/>
      <c r="AR100" s="1"/>
      <c r="AS100" s="1"/>
      <c r="AT100" s="1"/>
      <c r="AU100" s="1"/>
      <c r="AV100" s="1"/>
      <c r="AW100" s="1"/>
      <c r="AX100" s="143"/>
    </row>
    <row r="101" spans="1:50" x14ac:dyDescent="0.25">
      <c r="M101" s="19" t="s">
        <v>995</v>
      </c>
      <c r="N101" s="98"/>
      <c r="O101" s="97"/>
      <c r="P101" s="98"/>
      <c r="Q101" s="97"/>
      <c r="R101" s="97"/>
      <c r="S101" s="98"/>
      <c r="T101" s="97"/>
      <c r="U101" s="98"/>
      <c r="V101" s="97"/>
      <c r="W101" s="98"/>
      <c r="X101" s="97"/>
      <c r="Y101" s="136"/>
      <c r="Z101" s="97"/>
      <c r="AA101" s="98"/>
      <c r="AB101" s="97"/>
      <c r="AC101" s="98"/>
      <c r="AD101" s="98"/>
      <c r="AE101" s="97"/>
      <c r="AF101" s="98"/>
      <c r="AG101" s="97"/>
      <c r="AH101" s="98"/>
      <c r="AI101" s="97">
        <v>1</v>
      </c>
      <c r="AJ101" s="96"/>
      <c r="AK101" s="132"/>
      <c r="AL101" s="86">
        <f t="shared" si="8"/>
        <v>1</v>
      </c>
      <c r="AM101" s="2">
        <f t="shared" si="9"/>
        <v>0</v>
      </c>
      <c r="AN101" s="2">
        <f t="shared" si="10"/>
        <v>1</v>
      </c>
      <c r="AO101" s="2">
        <f t="shared" si="11"/>
        <v>0</v>
      </c>
      <c r="AP101" s="89">
        <f t="shared" si="12"/>
        <v>1</v>
      </c>
      <c r="AQ101" s="143"/>
      <c r="AR101" s="1"/>
      <c r="AS101" s="1"/>
      <c r="AT101" s="1"/>
      <c r="AU101" s="1"/>
      <c r="AV101" s="1"/>
      <c r="AW101" s="1"/>
      <c r="AX101" s="143"/>
    </row>
    <row r="102" spans="1:50" x14ac:dyDescent="0.25">
      <c r="M102" s="134" t="s">
        <v>1041</v>
      </c>
      <c r="N102" s="98"/>
      <c r="O102" s="97"/>
      <c r="P102" s="98"/>
      <c r="Q102" s="97"/>
      <c r="R102" s="97"/>
      <c r="S102" s="98"/>
      <c r="T102" s="97"/>
      <c r="U102" s="98"/>
      <c r="V102" s="97"/>
      <c r="W102" s="98"/>
      <c r="X102" s="97"/>
      <c r="Y102" s="136"/>
      <c r="Z102" s="97"/>
      <c r="AA102" s="98"/>
      <c r="AB102" s="97"/>
      <c r="AC102" s="98"/>
      <c r="AD102" s="98"/>
      <c r="AE102" s="97"/>
      <c r="AF102" s="98"/>
      <c r="AG102" s="97"/>
      <c r="AH102" s="98"/>
      <c r="AI102" s="97">
        <v>1</v>
      </c>
      <c r="AJ102" s="96"/>
      <c r="AK102" s="132"/>
      <c r="AL102" s="86">
        <f t="shared" si="8"/>
        <v>1</v>
      </c>
      <c r="AM102" s="2">
        <f t="shared" si="9"/>
        <v>0</v>
      </c>
      <c r="AN102" s="2">
        <f t="shared" si="10"/>
        <v>1</v>
      </c>
      <c r="AO102" s="2">
        <f t="shared" si="11"/>
        <v>0</v>
      </c>
      <c r="AP102" s="89">
        <f t="shared" si="12"/>
        <v>1</v>
      </c>
      <c r="AQ102" s="143"/>
      <c r="AR102" s="1"/>
      <c r="AS102" s="1"/>
      <c r="AT102" s="1"/>
      <c r="AU102" s="1"/>
      <c r="AV102" s="1"/>
      <c r="AW102" s="1"/>
      <c r="AX102" s="143"/>
    </row>
    <row r="103" spans="1:50" x14ac:dyDescent="0.25">
      <c r="M103" s="134" t="s">
        <v>1042</v>
      </c>
      <c r="N103" s="98"/>
      <c r="O103" s="97"/>
      <c r="P103" s="98"/>
      <c r="Q103" s="97"/>
      <c r="R103" s="97"/>
      <c r="S103" s="98"/>
      <c r="T103" s="97"/>
      <c r="U103" s="98"/>
      <c r="V103" s="97"/>
      <c r="W103" s="98"/>
      <c r="X103" s="97"/>
      <c r="Y103" s="136"/>
      <c r="Z103" s="97"/>
      <c r="AA103" s="98"/>
      <c r="AB103" s="97"/>
      <c r="AC103" s="98"/>
      <c r="AD103" s="98"/>
      <c r="AE103" s="97"/>
      <c r="AF103" s="98"/>
      <c r="AG103" s="97"/>
      <c r="AH103" s="98"/>
      <c r="AI103" s="97"/>
      <c r="AJ103" s="96">
        <v>1</v>
      </c>
      <c r="AK103" s="132"/>
      <c r="AL103" s="86">
        <f t="shared" si="8"/>
        <v>1</v>
      </c>
      <c r="AM103" s="2">
        <f t="shared" si="9"/>
        <v>0</v>
      </c>
      <c r="AN103" s="2">
        <f t="shared" si="10"/>
        <v>1</v>
      </c>
      <c r="AO103" s="2">
        <f t="shared" si="11"/>
        <v>1</v>
      </c>
      <c r="AP103" s="89">
        <f t="shared" si="12"/>
        <v>0</v>
      </c>
      <c r="AQ103" s="143"/>
      <c r="AR103" s="1"/>
      <c r="AS103" s="1"/>
      <c r="AT103" s="1"/>
      <c r="AU103" s="1"/>
      <c r="AV103" s="1"/>
      <c r="AW103" s="1"/>
      <c r="AX103" s="143"/>
    </row>
    <row r="104" spans="1:50" x14ac:dyDescent="0.25">
      <c r="M104" s="137" t="s">
        <v>537</v>
      </c>
      <c r="N104" s="98">
        <v>1</v>
      </c>
      <c r="O104" s="97"/>
      <c r="P104" s="98"/>
      <c r="Q104" s="97"/>
      <c r="R104" s="97"/>
      <c r="S104" s="98"/>
      <c r="T104" s="97"/>
      <c r="U104" s="98"/>
      <c r="V104" s="97"/>
      <c r="W104" s="98"/>
      <c r="X104" s="97"/>
      <c r="Y104" s="136"/>
      <c r="Z104" s="97"/>
      <c r="AA104" s="98"/>
      <c r="AB104" s="97">
        <v>1</v>
      </c>
      <c r="AC104" s="98"/>
      <c r="AD104" s="98"/>
      <c r="AE104" s="97"/>
      <c r="AF104" s="98"/>
      <c r="AG104" s="97"/>
      <c r="AH104" s="98"/>
      <c r="AI104" s="97"/>
      <c r="AJ104" s="96"/>
      <c r="AK104" s="132"/>
      <c r="AL104" s="86">
        <f t="shared" si="8"/>
        <v>2</v>
      </c>
      <c r="AM104" s="2">
        <f t="shared" si="9"/>
        <v>1</v>
      </c>
      <c r="AN104" s="2">
        <f t="shared" si="10"/>
        <v>1</v>
      </c>
      <c r="AO104" s="2">
        <f t="shared" si="11"/>
        <v>1</v>
      </c>
      <c r="AP104" s="89">
        <f t="shared" si="12"/>
        <v>1</v>
      </c>
      <c r="AQ104" s="143"/>
      <c r="AR104" s="1"/>
      <c r="AS104" s="1"/>
      <c r="AT104" s="1"/>
      <c r="AU104" s="1"/>
      <c r="AV104" s="1"/>
      <c r="AW104" s="1"/>
      <c r="AX104" s="143"/>
    </row>
    <row r="105" spans="1:50" x14ac:dyDescent="0.25">
      <c r="M105" s="76" t="s">
        <v>1016</v>
      </c>
      <c r="N105" s="138">
        <f t="shared" ref="N105:X105" si="13">SUM(N87:N104)</f>
        <v>7</v>
      </c>
      <c r="O105" s="138">
        <f t="shared" si="13"/>
        <v>1</v>
      </c>
      <c r="P105" s="138">
        <f t="shared" si="13"/>
        <v>4</v>
      </c>
      <c r="Q105" s="138">
        <f t="shared" si="13"/>
        <v>5</v>
      </c>
      <c r="R105" s="138">
        <f t="shared" si="13"/>
        <v>3</v>
      </c>
      <c r="S105" s="138">
        <f t="shared" si="13"/>
        <v>6</v>
      </c>
      <c r="T105" s="138">
        <f t="shared" si="13"/>
        <v>9</v>
      </c>
      <c r="U105" s="138">
        <f t="shared" si="13"/>
        <v>6</v>
      </c>
      <c r="V105" s="138">
        <f t="shared" si="13"/>
        <v>1</v>
      </c>
      <c r="W105" s="138">
        <f t="shared" si="13"/>
        <v>1</v>
      </c>
      <c r="X105" s="138">
        <f t="shared" si="13"/>
        <v>1</v>
      </c>
      <c r="Y105" s="139">
        <f>SUM(Y88:Y104)</f>
        <v>0</v>
      </c>
      <c r="Z105" s="138">
        <f t="shared" ref="Z105:AI105" si="14">SUM(Z87:Z104)</f>
        <v>5</v>
      </c>
      <c r="AA105" s="138">
        <f t="shared" si="14"/>
        <v>1</v>
      </c>
      <c r="AB105" s="138">
        <f t="shared" si="14"/>
        <v>4</v>
      </c>
      <c r="AC105" s="138">
        <f t="shared" si="14"/>
        <v>3</v>
      </c>
      <c r="AD105" s="138">
        <f t="shared" si="14"/>
        <v>2</v>
      </c>
      <c r="AE105" s="138">
        <f t="shared" si="14"/>
        <v>1</v>
      </c>
      <c r="AF105" s="138">
        <f t="shared" si="14"/>
        <v>3</v>
      </c>
      <c r="AG105" s="138">
        <f t="shared" si="14"/>
        <v>1</v>
      </c>
      <c r="AH105" s="138">
        <f t="shared" si="14"/>
        <v>5</v>
      </c>
      <c r="AI105" s="138">
        <f t="shared" si="14"/>
        <v>4</v>
      </c>
      <c r="AJ105" s="138">
        <f>SUM(AJ87:AJ104)</f>
        <v>4</v>
      </c>
      <c r="AK105" s="139">
        <f>SUM(AK88:AK104)</f>
        <v>0</v>
      </c>
      <c r="AL105" s="138">
        <f>SUM(AL87:AL104)</f>
        <v>77</v>
      </c>
      <c r="AM105" s="138">
        <f>SUM(AM87:AM104)</f>
        <v>44</v>
      </c>
      <c r="AN105" s="138">
        <f>SUM(AN87:AN104)</f>
        <v>33</v>
      </c>
      <c r="AO105" s="138">
        <f>SUM(AO87:AO104)</f>
        <v>42</v>
      </c>
      <c r="AP105" s="138">
        <f>SUM(AP87:AP104)</f>
        <v>35</v>
      </c>
      <c r="AQ105" s="141"/>
      <c r="AR105" s="1"/>
      <c r="AS105" s="1"/>
      <c r="AT105" s="1"/>
      <c r="AU105" s="1"/>
      <c r="AV105" s="1"/>
      <c r="AW105" s="1"/>
      <c r="AX105" s="141"/>
    </row>
  </sheetData>
  <sheetProtection selectLockedCells="1" selectUnlockedCells="1"/>
  <mergeCells count="287">
    <mergeCell ref="A98:C98"/>
    <mergeCell ref="A90:C90"/>
    <mergeCell ref="A92:A93"/>
    <mergeCell ref="B92:B93"/>
    <mergeCell ref="C92:C93"/>
    <mergeCell ref="A94:C94"/>
    <mergeCell ref="A96:A97"/>
    <mergeCell ref="B96:B97"/>
    <mergeCell ref="C96:C97"/>
    <mergeCell ref="A78:C78"/>
    <mergeCell ref="A82:A83"/>
    <mergeCell ref="C82:C83"/>
    <mergeCell ref="A84:C84"/>
    <mergeCell ref="A88:A89"/>
    <mergeCell ref="B88:B89"/>
    <mergeCell ref="C88:C89"/>
    <mergeCell ref="A72:A73"/>
    <mergeCell ref="B72:B73"/>
    <mergeCell ref="C72:C73"/>
    <mergeCell ref="A74:C74"/>
    <mergeCell ref="A76:A77"/>
    <mergeCell ref="B76:B77"/>
    <mergeCell ref="C76:C77"/>
    <mergeCell ref="G66:G67"/>
    <mergeCell ref="H66:H67"/>
    <mergeCell ref="I66:I67"/>
    <mergeCell ref="A68:C68"/>
    <mergeCell ref="D68:F68"/>
    <mergeCell ref="G68:I68"/>
    <mergeCell ref="A66:A67"/>
    <mergeCell ref="B66:B67"/>
    <mergeCell ref="C66:C67"/>
    <mergeCell ref="D66:D67"/>
    <mergeCell ref="E66:E67"/>
    <mergeCell ref="F66:F67"/>
    <mergeCell ref="G63:G64"/>
    <mergeCell ref="H63:H64"/>
    <mergeCell ref="I63:I64"/>
    <mergeCell ref="A65:C65"/>
    <mergeCell ref="D65:F65"/>
    <mergeCell ref="G65:I65"/>
    <mergeCell ref="A63:A64"/>
    <mergeCell ref="B63:B64"/>
    <mergeCell ref="C63:C64"/>
    <mergeCell ref="D63:D64"/>
    <mergeCell ref="E63:E64"/>
    <mergeCell ref="F63:F64"/>
    <mergeCell ref="G60:G61"/>
    <mergeCell ref="H60:H61"/>
    <mergeCell ref="I60:I61"/>
    <mergeCell ref="A62:C62"/>
    <mergeCell ref="D62:F62"/>
    <mergeCell ref="G62:I62"/>
    <mergeCell ref="A60:A61"/>
    <mergeCell ref="B60:B61"/>
    <mergeCell ref="C60:C61"/>
    <mergeCell ref="D60:D61"/>
    <mergeCell ref="E60:E61"/>
    <mergeCell ref="F60:F61"/>
    <mergeCell ref="G57:G58"/>
    <mergeCell ref="H57:H58"/>
    <mergeCell ref="I57:I58"/>
    <mergeCell ref="A59:C59"/>
    <mergeCell ref="D59:F59"/>
    <mergeCell ref="G59:I59"/>
    <mergeCell ref="A57:A58"/>
    <mergeCell ref="B57:B58"/>
    <mergeCell ref="C57:C58"/>
    <mergeCell ref="D57:D58"/>
    <mergeCell ref="E57:E58"/>
    <mergeCell ref="F57:F58"/>
    <mergeCell ref="G54:G55"/>
    <mergeCell ref="H54:H55"/>
    <mergeCell ref="I54:I55"/>
    <mergeCell ref="A56:C56"/>
    <mergeCell ref="D56:F56"/>
    <mergeCell ref="G56:I56"/>
    <mergeCell ref="A54:A55"/>
    <mergeCell ref="B54:B55"/>
    <mergeCell ref="C54:C55"/>
    <mergeCell ref="D54:D55"/>
    <mergeCell ref="E54:E55"/>
    <mergeCell ref="F54:F55"/>
    <mergeCell ref="G51:G52"/>
    <mergeCell ref="H51:H52"/>
    <mergeCell ref="I51:I52"/>
    <mergeCell ref="A53:C53"/>
    <mergeCell ref="D53:F53"/>
    <mergeCell ref="G53:I53"/>
    <mergeCell ref="A51:A52"/>
    <mergeCell ref="B51:B52"/>
    <mergeCell ref="C51:C52"/>
    <mergeCell ref="D51:D52"/>
    <mergeCell ref="E51:E52"/>
    <mergeCell ref="F51:F52"/>
    <mergeCell ref="G48:G49"/>
    <mergeCell ref="H48:H49"/>
    <mergeCell ref="I48:I49"/>
    <mergeCell ref="A50:C50"/>
    <mergeCell ref="D50:F50"/>
    <mergeCell ref="G50:I50"/>
    <mergeCell ref="A48:A49"/>
    <mergeCell ref="B48:B49"/>
    <mergeCell ref="C48:C49"/>
    <mergeCell ref="D48:D49"/>
    <mergeCell ref="E48:E49"/>
    <mergeCell ref="F48:F49"/>
    <mergeCell ref="G45:G46"/>
    <mergeCell ref="H45:H46"/>
    <mergeCell ref="I45:I46"/>
    <mergeCell ref="A47:C47"/>
    <mergeCell ref="D47:F47"/>
    <mergeCell ref="G47:I47"/>
    <mergeCell ref="A45:A46"/>
    <mergeCell ref="B45:B46"/>
    <mergeCell ref="C45:C46"/>
    <mergeCell ref="D45:D46"/>
    <mergeCell ref="E45:E46"/>
    <mergeCell ref="F45:F46"/>
    <mergeCell ref="G42:G43"/>
    <mergeCell ref="H42:H43"/>
    <mergeCell ref="I42:I43"/>
    <mergeCell ref="A44:C44"/>
    <mergeCell ref="D44:F44"/>
    <mergeCell ref="G44:I44"/>
    <mergeCell ref="A42:A43"/>
    <mergeCell ref="B42:B43"/>
    <mergeCell ref="C42:C43"/>
    <mergeCell ref="D42:D43"/>
    <mergeCell ref="E42:E43"/>
    <mergeCell ref="F42:F43"/>
    <mergeCell ref="G39:G40"/>
    <mergeCell ref="H39:H40"/>
    <mergeCell ref="I39:I40"/>
    <mergeCell ref="A41:C41"/>
    <mergeCell ref="D41:F41"/>
    <mergeCell ref="G41:I41"/>
    <mergeCell ref="A39:A40"/>
    <mergeCell ref="B39:B40"/>
    <mergeCell ref="C39:C40"/>
    <mergeCell ref="D39:D40"/>
    <mergeCell ref="E39:E40"/>
    <mergeCell ref="F39:F40"/>
    <mergeCell ref="G36:G37"/>
    <mergeCell ref="H36:H37"/>
    <mergeCell ref="I36:I37"/>
    <mergeCell ref="A38:C38"/>
    <mergeCell ref="D38:F38"/>
    <mergeCell ref="G38:I38"/>
    <mergeCell ref="A36:A37"/>
    <mergeCell ref="B36:B37"/>
    <mergeCell ref="C36:C37"/>
    <mergeCell ref="D36:D37"/>
    <mergeCell ref="E36:E37"/>
    <mergeCell ref="F36:F37"/>
    <mergeCell ref="G33:G34"/>
    <mergeCell ref="H33:H34"/>
    <mergeCell ref="I33:I34"/>
    <mergeCell ref="A35:C35"/>
    <mergeCell ref="D35:F35"/>
    <mergeCell ref="G35:I35"/>
    <mergeCell ref="A33:A34"/>
    <mergeCell ref="B33:B34"/>
    <mergeCell ref="C33:C34"/>
    <mergeCell ref="D33:D34"/>
    <mergeCell ref="E33:E34"/>
    <mergeCell ref="F33:F34"/>
    <mergeCell ref="G30:G31"/>
    <mergeCell ref="H30:H31"/>
    <mergeCell ref="I30:I31"/>
    <mergeCell ref="A32:C32"/>
    <mergeCell ref="D32:F32"/>
    <mergeCell ref="G32:I32"/>
    <mergeCell ref="A30:A31"/>
    <mergeCell ref="B30:B31"/>
    <mergeCell ref="C30:C31"/>
    <mergeCell ref="D30:D31"/>
    <mergeCell ref="E30:E31"/>
    <mergeCell ref="F30:F31"/>
    <mergeCell ref="G27:G28"/>
    <mergeCell ref="H27:H28"/>
    <mergeCell ref="I27:I28"/>
    <mergeCell ref="A29:C29"/>
    <mergeCell ref="D29:F29"/>
    <mergeCell ref="G29:I29"/>
    <mergeCell ref="A27:A28"/>
    <mergeCell ref="B27:B28"/>
    <mergeCell ref="C27:C28"/>
    <mergeCell ref="D27:D28"/>
    <mergeCell ref="E27:E28"/>
    <mergeCell ref="F27:F28"/>
    <mergeCell ref="G24:G25"/>
    <mergeCell ref="H24:H25"/>
    <mergeCell ref="I24:I25"/>
    <mergeCell ref="A26:C26"/>
    <mergeCell ref="D26:F26"/>
    <mergeCell ref="G26:I26"/>
    <mergeCell ref="A24:A25"/>
    <mergeCell ref="B24:B25"/>
    <mergeCell ref="C24:C25"/>
    <mergeCell ref="D24:D25"/>
    <mergeCell ref="E24:E25"/>
    <mergeCell ref="F24:F25"/>
    <mergeCell ref="G21:G22"/>
    <mergeCell ref="H21:H22"/>
    <mergeCell ref="I21:I22"/>
    <mergeCell ref="A23:C23"/>
    <mergeCell ref="D23:F23"/>
    <mergeCell ref="G23:I23"/>
    <mergeCell ref="A21:A22"/>
    <mergeCell ref="B21:B22"/>
    <mergeCell ref="C21:C22"/>
    <mergeCell ref="D21:D22"/>
    <mergeCell ref="E21:E22"/>
    <mergeCell ref="F21:F22"/>
    <mergeCell ref="G18:G19"/>
    <mergeCell ref="H18:H19"/>
    <mergeCell ref="I18:I19"/>
    <mergeCell ref="A20:C20"/>
    <mergeCell ref="D20:F20"/>
    <mergeCell ref="G20:I20"/>
    <mergeCell ref="A18:A19"/>
    <mergeCell ref="B18:B19"/>
    <mergeCell ref="C18:C19"/>
    <mergeCell ref="D18:D19"/>
    <mergeCell ref="E18:E19"/>
    <mergeCell ref="F18:F19"/>
    <mergeCell ref="G15:G16"/>
    <mergeCell ref="H15:H16"/>
    <mergeCell ref="I15:I16"/>
    <mergeCell ref="A17:C17"/>
    <mergeCell ref="D17:F17"/>
    <mergeCell ref="G17:I17"/>
    <mergeCell ref="A15:A16"/>
    <mergeCell ref="B15:B16"/>
    <mergeCell ref="C15:C16"/>
    <mergeCell ref="D15:D16"/>
    <mergeCell ref="E15:E16"/>
    <mergeCell ref="F15:F16"/>
    <mergeCell ref="I12:I13"/>
    <mergeCell ref="A14:C14"/>
    <mergeCell ref="D14:F14"/>
    <mergeCell ref="G14:I14"/>
    <mergeCell ref="A12:A13"/>
    <mergeCell ref="B12:B13"/>
    <mergeCell ref="C12:C13"/>
    <mergeCell ref="D12:D13"/>
    <mergeCell ref="I9:I10"/>
    <mergeCell ref="A11:C11"/>
    <mergeCell ref="D11:F11"/>
    <mergeCell ref="G11:I11"/>
    <mergeCell ref="A9:A10"/>
    <mergeCell ref="B9:B10"/>
    <mergeCell ref="C9:C10"/>
    <mergeCell ref="D9:D10"/>
    <mergeCell ref="E9:E10"/>
    <mergeCell ref="F9:F10"/>
    <mergeCell ref="G6:G7"/>
    <mergeCell ref="H6:H7"/>
    <mergeCell ref="E12:E13"/>
    <mergeCell ref="F12:F13"/>
    <mergeCell ref="G9:G10"/>
    <mergeCell ref="H9:H10"/>
    <mergeCell ref="G12:G13"/>
    <mergeCell ref="H12:H13"/>
    <mergeCell ref="E6:E7"/>
    <mergeCell ref="F6:F7"/>
    <mergeCell ref="C3:C4"/>
    <mergeCell ref="D3:D4"/>
    <mergeCell ref="I6:I7"/>
    <mergeCell ref="A8:C8"/>
    <mergeCell ref="D8:F8"/>
    <mergeCell ref="G8:I8"/>
    <mergeCell ref="A6:A7"/>
    <mergeCell ref="B6:B7"/>
    <mergeCell ref="C6:C7"/>
    <mergeCell ref="D6:D7"/>
    <mergeCell ref="E3:E4"/>
    <mergeCell ref="F3:F4"/>
    <mergeCell ref="G3:G4"/>
    <mergeCell ref="H3:H4"/>
    <mergeCell ref="I3:I4"/>
    <mergeCell ref="A5:C5"/>
    <mergeCell ref="D5:F5"/>
    <mergeCell ref="G5:I5"/>
    <mergeCell ref="A3:A4"/>
    <mergeCell ref="B3:B4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8"/>
  <sheetViews>
    <sheetView topLeftCell="A22" zoomScale="110" zoomScaleNormal="110" workbookViewId="0">
      <selection activeCell="H46" sqref="H46:I46"/>
    </sheetView>
  </sheetViews>
  <sheetFormatPr baseColWidth="10" defaultColWidth="10.7109375" defaultRowHeight="15" x14ac:dyDescent="0.25"/>
  <cols>
    <col min="1" max="1" width="9.42578125" style="1" customWidth="1"/>
    <col min="2" max="5" width="21.42578125" style="1" customWidth="1"/>
    <col min="6" max="7" width="17.28515625" style="1" customWidth="1"/>
    <col min="8" max="8" width="16.42578125" style="1" customWidth="1"/>
    <col min="9" max="9" width="14.7109375" customWidth="1"/>
    <col min="10" max="10" width="15.5703125" customWidth="1"/>
    <col min="11" max="11" width="19.5703125" customWidth="1"/>
    <col min="12" max="12" width="14.5703125" customWidth="1"/>
    <col min="13" max="13" width="4.140625" customWidth="1"/>
    <col min="14" max="14" width="6.140625" customWidth="1"/>
    <col min="15" max="15" width="17.28515625" customWidth="1"/>
    <col min="16" max="23" width="4.7109375" customWidth="1"/>
  </cols>
  <sheetData>
    <row r="1" spans="1:23" x14ac:dyDescent="0.25">
      <c r="A1" s="861" t="s">
        <v>239</v>
      </c>
      <c r="B1" s="861"/>
      <c r="C1" s="861"/>
      <c r="D1" s="861"/>
      <c r="E1" s="861"/>
      <c r="F1" s="11"/>
      <c r="G1" s="11"/>
      <c r="H1" s="11"/>
      <c r="N1" s="862" t="s">
        <v>95</v>
      </c>
      <c r="O1" s="862"/>
      <c r="P1" s="862"/>
      <c r="Q1" s="862"/>
      <c r="R1" s="862"/>
      <c r="S1" s="862"/>
      <c r="T1" s="862"/>
      <c r="U1" s="862"/>
      <c r="V1" s="862"/>
      <c r="W1" s="862"/>
    </row>
    <row r="2" spans="1:23" x14ac:dyDescent="0.25">
      <c r="A2" s="6" t="s">
        <v>96</v>
      </c>
      <c r="B2" s="6" t="s">
        <v>97</v>
      </c>
      <c r="C2" s="6" t="s">
        <v>98</v>
      </c>
      <c r="D2" s="6" t="s">
        <v>99</v>
      </c>
      <c r="E2" s="6" t="s">
        <v>100</v>
      </c>
      <c r="F2" s="863" t="s">
        <v>240</v>
      </c>
      <c r="G2" s="863"/>
      <c r="H2" s="863"/>
      <c r="I2" s="863"/>
      <c r="J2" s="863"/>
      <c r="K2" s="12" t="s">
        <v>111</v>
      </c>
      <c r="L2" s="13"/>
      <c r="N2" s="7" t="s">
        <v>101</v>
      </c>
      <c r="O2" s="7" t="s">
        <v>102</v>
      </c>
      <c r="P2" s="7" t="s">
        <v>103</v>
      </c>
      <c r="Q2" s="7" t="s">
        <v>104</v>
      </c>
      <c r="R2" s="7" t="s">
        <v>105</v>
      </c>
      <c r="S2" s="7" t="s">
        <v>106</v>
      </c>
      <c r="T2" s="7" t="s">
        <v>107</v>
      </c>
      <c r="U2" s="7" t="s">
        <v>108</v>
      </c>
      <c r="V2" s="7" t="s">
        <v>109</v>
      </c>
      <c r="W2" s="7" t="s">
        <v>110</v>
      </c>
    </row>
    <row r="3" spans="1:23" x14ac:dyDescent="0.25">
      <c r="A3" s="3" t="s">
        <v>113</v>
      </c>
      <c r="B3" s="8">
        <v>28379</v>
      </c>
      <c r="C3" s="3" t="s">
        <v>115</v>
      </c>
      <c r="D3" s="3" t="s">
        <v>241</v>
      </c>
      <c r="E3" s="3" t="s">
        <v>242</v>
      </c>
      <c r="F3" s="11" t="s">
        <v>243</v>
      </c>
      <c r="G3" s="1" t="s">
        <v>244</v>
      </c>
      <c r="H3" s="11" t="s">
        <v>245</v>
      </c>
      <c r="K3" s="7" t="s">
        <v>246</v>
      </c>
      <c r="L3" s="7" t="s">
        <v>112</v>
      </c>
      <c r="N3" s="5">
        <v>1</v>
      </c>
      <c r="O3" s="5" t="s">
        <v>115</v>
      </c>
      <c r="P3" s="5">
        <v>62</v>
      </c>
      <c r="Q3" s="5">
        <v>22</v>
      </c>
      <c r="R3" s="5"/>
      <c r="S3" s="9"/>
      <c r="T3" s="9"/>
      <c r="U3" s="9">
        <v>95</v>
      </c>
      <c r="V3" s="9">
        <v>22</v>
      </c>
      <c r="W3" s="9">
        <f>U3-V3</f>
        <v>73</v>
      </c>
    </row>
    <row r="4" spans="1:23" x14ac:dyDescent="0.25">
      <c r="A4" s="3" t="s">
        <v>119</v>
      </c>
      <c r="B4" s="8">
        <v>28386</v>
      </c>
      <c r="C4" s="3" t="s">
        <v>247</v>
      </c>
      <c r="D4" s="3" t="s">
        <v>115</v>
      </c>
      <c r="E4" s="3" t="s">
        <v>134</v>
      </c>
      <c r="F4" s="14" t="s">
        <v>248</v>
      </c>
      <c r="G4" s="1" t="s">
        <v>244</v>
      </c>
      <c r="H4" s="11" t="s">
        <v>249</v>
      </c>
      <c r="K4" s="10" t="s">
        <v>250</v>
      </c>
      <c r="L4" s="10" t="s">
        <v>210</v>
      </c>
      <c r="N4" s="5">
        <v>2</v>
      </c>
      <c r="O4" s="5" t="s">
        <v>241</v>
      </c>
      <c r="P4" s="5">
        <v>54</v>
      </c>
      <c r="Q4" s="5">
        <v>22</v>
      </c>
      <c r="R4" s="5"/>
      <c r="S4" s="9"/>
      <c r="T4" s="9"/>
      <c r="U4" s="9"/>
      <c r="V4" s="9"/>
      <c r="W4" s="9"/>
    </row>
    <row r="5" spans="1:23" x14ac:dyDescent="0.25">
      <c r="A5" s="3" t="s">
        <v>124</v>
      </c>
      <c r="B5" s="8">
        <v>28400</v>
      </c>
      <c r="C5" s="3" t="s">
        <v>115</v>
      </c>
      <c r="D5" s="3" t="s">
        <v>251</v>
      </c>
      <c r="E5" s="3" t="s">
        <v>252</v>
      </c>
      <c r="F5" s="1" t="s">
        <v>253</v>
      </c>
      <c r="G5" s="14" t="s">
        <v>254</v>
      </c>
      <c r="H5" s="11" t="s">
        <v>249</v>
      </c>
      <c r="K5" s="10" t="s">
        <v>255</v>
      </c>
      <c r="L5" s="10" t="s">
        <v>210</v>
      </c>
      <c r="N5" s="5">
        <v>3</v>
      </c>
      <c r="O5" s="5" t="s">
        <v>251</v>
      </c>
      <c r="P5" s="5">
        <v>53</v>
      </c>
      <c r="Q5" s="5">
        <v>22</v>
      </c>
      <c r="R5" s="5"/>
      <c r="S5" s="9"/>
      <c r="T5" s="9"/>
      <c r="U5" s="9"/>
      <c r="V5" s="9"/>
      <c r="W5" s="9"/>
    </row>
    <row r="6" spans="1:23" x14ac:dyDescent="0.25">
      <c r="A6" s="3" t="s">
        <v>128</v>
      </c>
      <c r="B6" s="8">
        <v>28407</v>
      </c>
      <c r="C6" s="3" t="s">
        <v>115</v>
      </c>
      <c r="D6" s="3" t="s">
        <v>256</v>
      </c>
      <c r="E6" s="3" t="s">
        <v>257</v>
      </c>
      <c r="F6" s="14" t="s">
        <v>254</v>
      </c>
      <c r="G6" s="1" t="s">
        <v>258</v>
      </c>
      <c r="H6" s="11" t="s">
        <v>259</v>
      </c>
      <c r="I6" s="11" t="s">
        <v>249</v>
      </c>
      <c r="J6" t="s">
        <v>260</v>
      </c>
      <c r="K6" s="10" t="s">
        <v>261</v>
      </c>
      <c r="L6" s="10" t="s">
        <v>262</v>
      </c>
      <c r="N6" s="5">
        <v>4</v>
      </c>
      <c r="O6" s="5" t="s">
        <v>263</v>
      </c>
      <c r="P6" s="5">
        <v>48</v>
      </c>
      <c r="Q6" s="5">
        <v>22</v>
      </c>
      <c r="R6" s="5"/>
      <c r="S6" s="9"/>
      <c r="T6" s="9"/>
      <c r="U6" s="9"/>
      <c r="V6" s="9"/>
      <c r="W6" s="9"/>
    </row>
    <row r="7" spans="1:23" x14ac:dyDescent="0.25">
      <c r="A7" s="3" t="s">
        <v>132</v>
      </c>
      <c r="B7" s="8">
        <v>28421</v>
      </c>
      <c r="C7" s="3" t="s">
        <v>264</v>
      </c>
      <c r="D7" s="3" t="s">
        <v>115</v>
      </c>
      <c r="E7" s="3" t="s">
        <v>265</v>
      </c>
      <c r="F7" s="11" t="s">
        <v>248</v>
      </c>
      <c r="G7" s="11"/>
      <c r="H7" s="11"/>
      <c r="K7" s="10" t="s">
        <v>266</v>
      </c>
      <c r="L7" s="10" t="s">
        <v>267</v>
      </c>
      <c r="N7" s="5">
        <v>5</v>
      </c>
      <c r="O7" s="5" t="s">
        <v>264</v>
      </c>
      <c r="P7" s="5">
        <v>46</v>
      </c>
      <c r="Q7" s="5">
        <v>22</v>
      </c>
      <c r="R7" s="5"/>
      <c r="S7" s="9"/>
      <c r="T7" s="9"/>
      <c r="U7" s="9"/>
      <c r="V7" s="9"/>
      <c r="W7" s="9"/>
    </row>
    <row r="8" spans="1:23" x14ac:dyDescent="0.25">
      <c r="A8" s="3" t="s">
        <v>137</v>
      </c>
      <c r="B8" s="15">
        <v>28428</v>
      </c>
      <c r="C8" s="3" t="s">
        <v>115</v>
      </c>
      <c r="D8" s="3" t="s">
        <v>268</v>
      </c>
      <c r="E8" s="3" t="s">
        <v>269</v>
      </c>
      <c r="F8" s="14" t="s">
        <v>254</v>
      </c>
      <c r="G8" s="11"/>
      <c r="H8" s="11"/>
      <c r="K8" s="10" t="s">
        <v>270</v>
      </c>
      <c r="L8" s="10" t="s">
        <v>271</v>
      </c>
      <c r="N8" s="5">
        <v>6</v>
      </c>
      <c r="O8" s="5" t="s">
        <v>256</v>
      </c>
      <c r="P8" s="5">
        <v>43</v>
      </c>
      <c r="Q8" s="5">
        <v>22</v>
      </c>
      <c r="R8" s="5"/>
      <c r="S8" s="9"/>
      <c r="T8" s="9"/>
      <c r="U8" s="9"/>
      <c r="V8" s="9"/>
      <c r="W8" s="9"/>
    </row>
    <row r="9" spans="1:23" x14ac:dyDescent="0.25">
      <c r="A9" s="3" t="s">
        <v>141</v>
      </c>
      <c r="B9" s="15">
        <v>28442</v>
      </c>
      <c r="C9" s="3" t="s">
        <v>272</v>
      </c>
      <c r="D9" s="3" t="s">
        <v>115</v>
      </c>
      <c r="E9" s="3" t="s">
        <v>273</v>
      </c>
      <c r="F9" s="11" t="s">
        <v>274</v>
      </c>
      <c r="G9" s="11"/>
      <c r="H9" s="11"/>
      <c r="K9" s="10" t="s">
        <v>275</v>
      </c>
      <c r="L9" s="10" t="s">
        <v>271</v>
      </c>
      <c r="N9" s="5">
        <v>7</v>
      </c>
      <c r="O9" s="5" t="s">
        <v>276</v>
      </c>
      <c r="P9" s="5">
        <v>43</v>
      </c>
      <c r="Q9" s="5">
        <v>22</v>
      </c>
      <c r="R9" s="5"/>
      <c r="S9" s="9"/>
      <c r="T9" s="9"/>
      <c r="U9" s="9"/>
      <c r="V9" s="9"/>
      <c r="W9" s="9"/>
    </row>
    <row r="10" spans="1:23" x14ac:dyDescent="0.25">
      <c r="A10" s="3" t="s">
        <v>145</v>
      </c>
      <c r="B10" s="15">
        <v>28449</v>
      </c>
      <c r="C10" s="3" t="s">
        <v>115</v>
      </c>
      <c r="D10" s="3" t="s">
        <v>200</v>
      </c>
      <c r="E10" s="3" t="s">
        <v>277</v>
      </c>
      <c r="F10" s="11" t="s">
        <v>278</v>
      </c>
      <c r="G10" s="14" t="s">
        <v>254</v>
      </c>
      <c r="H10" s="1" t="s">
        <v>260</v>
      </c>
      <c r="K10" s="10"/>
      <c r="L10" s="10"/>
      <c r="N10" s="5">
        <v>8</v>
      </c>
      <c r="O10" s="5" t="s">
        <v>268</v>
      </c>
      <c r="P10" s="5">
        <v>40</v>
      </c>
      <c r="Q10" s="5">
        <v>22</v>
      </c>
      <c r="R10" s="5"/>
      <c r="S10" s="9"/>
      <c r="T10" s="9"/>
      <c r="U10" s="9"/>
      <c r="V10" s="9"/>
      <c r="W10" s="9"/>
    </row>
    <row r="11" spans="1:23" x14ac:dyDescent="0.25">
      <c r="A11" s="3" t="s">
        <v>149</v>
      </c>
      <c r="B11" s="15">
        <v>28463</v>
      </c>
      <c r="C11" s="3" t="s">
        <v>276</v>
      </c>
      <c r="D11" s="3" t="s">
        <v>115</v>
      </c>
      <c r="E11" s="3" t="s">
        <v>273</v>
      </c>
      <c r="F11" s="11" t="s">
        <v>279</v>
      </c>
      <c r="G11" s="1" t="s">
        <v>260</v>
      </c>
      <c r="H11" s="11"/>
      <c r="K11" s="7" t="s">
        <v>280</v>
      </c>
      <c r="L11" s="7" t="s">
        <v>281</v>
      </c>
      <c r="N11" s="5">
        <v>9</v>
      </c>
      <c r="O11" s="5" t="s">
        <v>272</v>
      </c>
      <c r="P11" s="5">
        <v>39</v>
      </c>
      <c r="Q11" s="5">
        <v>22</v>
      </c>
      <c r="R11" s="5"/>
      <c r="S11" s="9"/>
      <c r="T11" s="9"/>
      <c r="U11" s="9"/>
      <c r="V11" s="9"/>
      <c r="W11" s="9"/>
    </row>
    <row r="12" spans="1:23" x14ac:dyDescent="0.25">
      <c r="A12" s="3" t="s">
        <v>153</v>
      </c>
      <c r="B12" s="15">
        <v>28470</v>
      </c>
      <c r="C12" s="3" t="s">
        <v>115</v>
      </c>
      <c r="D12" s="3" t="s">
        <v>263</v>
      </c>
      <c r="E12" s="3" t="s">
        <v>273</v>
      </c>
      <c r="F12" s="11"/>
      <c r="G12" s="11"/>
      <c r="H12" s="11"/>
      <c r="K12" s="10" t="s">
        <v>117</v>
      </c>
      <c r="L12" s="10" t="s">
        <v>210</v>
      </c>
      <c r="N12" s="5">
        <v>10</v>
      </c>
      <c r="O12" s="5" t="s">
        <v>247</v>
      </c>
      <c r="P12" s="5">
        <v>39</v>
      </c>
      <c r="Q12" s="5">
        <v>22</v>
      </c>
      <c r="R12" s="5"/>
      <c r="S12" s="9"/>
      <c r="T12" s="9"/>
      <c r="U12" s="9"/>
      <c r="V12" s="9"/>
      <c r="W12" s="9"/>
    </row>
    <row r="13" spans="1:23" x14ac:dyDescent="0.25">
      <c r="A13" s="3" t="s">
        <v>157</v>
      </c>
      <c r="B13" s="15">
        <v>28505</v>
      </c>
      <c r="C13" s="3" t="s">
        <v>282</v>
      </c>
      <c r="D13" s="3" t="s">
        <v>115</v>
      </c>
      <c r="E13" s="3" t="s">
        <v>283</v>
      </c>
      <c r="F13" s="11" t="s">
        <v>279</v>
      </c>
      <c r="G13" s="1" t="s">
        <v>284</v>
      </c>
      <c r="H13" s="14" t="s">
        <v>285</v>
      </c>
      <c r="I13" s="11" t="s">
        <v>286</v>
      </c>
      <c r="K13" s="10" t="s">
        <v>287</v>
      </c>
      <c r="L13" s="10" t="s">
        <v>288</v>
      </c>
      <c r="N13" s="5">
        <v>11</v>
      </c>
      <c r="O13" s="5" t="s">
        <v>200</v>
      </c>
      <c r="P13" s="5">
        <v>36</v>
      </c>
      <c r="Q13" s="5">
        <v>22</v>
      </c>
      <c r="R13" s="5"/>
      <c r="S13" s="9"/>
      <c r="T13" s="9"/>
      <c r="U13" s="9"/>
      <c r="V13" s="9"/>
      <c r="W13" s="9"/>
    </row>
    <row r="14" spans="1:23" x14ac:dyDescent="0.25">
      <c r="A14" s="3" t="s">
        <v>161</v>
      </c>
      <c r="B14" s="15">
        <v>28512</v>
      </c>
      <c r="C14" s="3" t="s">
        <v>241</v>
      </c>
      <c r="D14" s="3" t="s">
        <v>115</v>
      </c>
      <c r="E14" s="3" t="s">
        <v>238</v>
      </c>
      <c r="F14" s="11" t="s">
        <v>289</v>
      </c>
      <c r="G14" s="11" t="s">
        <v>286</v>
      </c>
      <c r="H14" s="11" t="s">
        <v>290</v>
      </c>
      <c r="K14" s="10" t="s">
        <v>291</v>
      </c>
      <c r="L14" s="10" t="s">
        <v>288</v>
      </c>
      <c r="N14" s="5">
        <v>12</v>
      </c>
      <c r="O14" s="5" t="s">
        <v>282</v>
      </c>
      <c r="P14" s="5">
        <v>25</v>
      </c>
      <c r="Q14" s="5">
        <v>22</v>
      </c>
      <c r="R14" s="5"/>
      <c r="S14" s="9"/>
      <c r="T14" s="9"/>
      <c r="U14" s="9"/>
      <c r="V14" s="9"/>
      <c r="W14" s="9"/>
    </row>
    <row r="15" spans="1:23" x14ac:dyDescent="0.25">
      <c r="A15" s="3" t="s">
        <v>164</v>
      </c>
      <c r="B15" s="15">
        <v>28495</v>
      </c>
      <c r="C15" s="3" t="s">
        <v>115</v>
      </c>
      <c r="D15" s="3" t="s">
        <v>247</v>
      </c>
      <c r="E15" s="3" t="s">
        <v>292</v>
      </c>
      <c r="F15" s="14" t="s">
        <v>254</v>
      </c>
      <c r="G15" s="11"/>
      <c r="H15" s="11"/>
      <c r="K15" s="10" t="s">
        <v>293</v>
      </c>
      <c r="L15" s="10" t="s">
        <v>288</v>
      </c>
    </row>
    <row r="16" spans="1:23" x14ac:dyDescent="0.25">
      <c r="A16" s="3" t="s">
        <v>166</v>
      </c>
      <c r="B16" s="15">
        <v>28554</v>
      </c>
      <c r="C16" s="3" t="s">
        <v>251</v>
      </c>
      <c r="D16" s="3" t="s">
        <v>115</v>
      </c>
      <c r="E16" s="3" t="s">
        <v>207</v>
      </c>
      <c r="F16" s="14" t="s">
        <v>248</v>
      </c>
      <c r="G16" s="1" t="s">
        <v>258</v>
      </c>
      <c r="H16" s="11"/>
      <c r="K16" s="10" t="s">
        <v>294</v>
      </c>
      <c r="L16" s="10" t="s">
        <v>288</v>
      </c>
      <c r="O16" s="14"/>
    </row>
    <row r="17" spans="1:15" x14ac:dyDescent="0.25">
      <c r="A17" s="3" t="s">
        <v>169</v>
      </c>
      <c r="B17" s="15">
        <v>28540</v>
      </c>
      <c r="C17" s="3" t="s">
        <v>256</v>
      </c>
      <c r="D17" s="3" t="s">
        <v>115</v>
      </c>
      <c r="E17" s="3" t="s">
        <v>295</v>
      </c>
      <c r="F17" s="14" t="s">
        <v>296</v>
      </c>
      <c r="G17" s="11"/>
      <c r="H17" s="11"/>
      <c r="K17" s="10" t="s">
        <v>186</v>
      </c>
      <c r="L17" s="10" t="s">
        <v>288</v>
      </c>
      <c r="O17" s="14"/>
    </row>
    <row r="18" spans="1:15" x14ac:dyDescent="0.25">
      <c r="A18" s="3" t="s">
        <v>172</v>
      </c>
      <c r="B18" s="15">
        <v>28547</v>
      </c>
      <c r="C18" s="3" t="s">
        <v>115</v>
      </c>
      <c r="D18" s="3" t="s">
        <v>264</v>
      </c>
      <c r="E18" s="3" t="s">
        <v>297</v>
      </c>
      <c r="F18" s="11" t="s">
        <v>298</v>
      </c>
      <c r="G18" s="11" t="s">
        <v>245</v>
      </c>
      <c r="H18" s="11"/>
      <c r="K18" s="10" t="s">
        <v>299</v>
      </c>
      <c r="L18" s="10" t="s">
        <v>288</v>
      </c>
      <c r="O18" s="16"/>
    </row>
    <row r="19" spans="1:15" x14ac:dyDescent="0.25">
      <c r="A19" s="3" t="s">
        <v>175</v>
      </c>
      <c r="B19" s="15">
        <v>28561</v>
      </c>
      <c r="C19" s="3" t="s">
        <v>268</v>
      </c>
      <c r="D19" s="3" t="s">
        <v>115</v>
      </c>
      <c r="E19" s="3" t="s">
        <v>225</v>
      </c>
      <c r="F19" s="11" t="s">
        <v>245</v>
      </c>
      <c r="G19" s="11" t="s">
        <v>249</v>
      </c>
      <c r="H19" s="11" t="s">
        <v>286</v>
      </c>
      <c r="I19" t="s">
        <v>258</v>
      </c>
      <c r="O19" s="16"/>
    </row>
    <row r="20" spans="1:15" x14ac:dyDescent="0.25">
      <c r="A20" s="3" t="s">
        <v>178</v>
      </c>
      <c r="B20" s="15">
        <v>28568</v>
      </c>
      <c r="C20" s="3" t="s">
        <v>115</v>
      </c>
      <c r="D20" s="3" t="s">
        <v>272</v>
      </c>
      <c r="E20" s="3" t="s">
        <v>151</v>
      </c>
      <c r="F20" s="14" t="s">
        <v>254</v>
      </c>
      <c r="G20" s="11" t="s">
        <v>289</v>
      </c>
      <c r="H20" s="1" t="s">
        <v>258</v>
      </c>
      <c r="O20" s="14"/>
    </row>
    <row r="21" spans="1:15" x14ac:dyDescent="0.25">
      <c r="A21" s="3" t="s">
        <v>181</v>
      </c>
      <c r="B21" s="15">
        <v>28582</v>
      </c>
      <c r="C21" s="3" t="s">
        <v>200</v>
      </c>
      <c r="D21" s="3" t="s">
        <v>115</v>
      </c>
      <c r="E21" s="3" t="s">
        <v>139</v>
      </c>
      <c r="F21" s="14" t="s">
        <v>254</v>
      </c>
      <c r="G21" s="11" t="s">
        <v>249</v>
      </c>
      <c r="H21" s="11"/>
      <c r="O21" s="16"/>
    </row>
    <row r="22" spans="1:15" x14ac:dyDescent="0.25">
      <c r="A22" s="3" t="s">
        <v>184</v>
      </c>
      <c r="B22" s="15">
        <v>28589</v>
      </c>
      <c r="C22" s="3" t="s">
        <v>115</v>
      </c>
      <c r="D22" s="3" t="s">
        <v>276</v>
      </c>
      <c r="E22" s="3" t="s">
        <v>300</v>
      </c>
      <c r="F22" s="11" t="s">
        <v>65</v>
      </c>
      <c r="G22" s="11"/>
      <c r="H22" s="11"/>
      <c r="O22" s="14"/>
    </row>
    <row r="23" spans="1:15" x14ac:dyDescent="0.25">
      <c r="A23" s="3" t="s">
        <v>187</v>
      </c>
      <c r="B23" s="15">
        <v>28603</v>
      </c>
      <c r="C23" s="3" t="s">
        <v>263</v>
      </c>
      <c r="D23" s="3" t="s">
        <v>115</v>
      </c>
      <c r="E23" s="3" t="s">
        <v>155</v>
      </c>
      <c r="F23" s="11" t="s">
        <v>279</v>
      </c>
      <c r="G23" s="14" t="s">
        <v>254</v>
      </c>
      <c r="H23" s="11" t="s">
        <v>249</v>
      </c>
      <c r="O23" s="16"/>
    </row>
    <row r="24" spans="1:15" x14ac:dyDescent="0.25">
      <c r="A24" s="3" t="s">
        <v>189</v>
      </c>
      <c r="B24" s="15">
        <v>28610</v>
      </c>
      <c r="C24" s="3" t="s">
        <v>115</v>
      </c>
      <c r="D24" s="3" t="s">
        <v>282</v>
      </c>
      <c r="E24" s="3" t="s">
        <v>301</v>
      </c>
      <c r="F24" s="1" t="s">
        <v>302</v>
      </c>
      <c r="G24" s="11" t="s">
        <v>303</v>
      </c>
      <c r="H24" s="11" t="s">
        <v>304</v>
      </c>
      <c r="I24" s="14" t="s">
        <v>248</v>
      </c>
      <c r="J24" t="s">
        <v>305</v>
      </c>
      <c r="K24" t="s">
        <v>258</v>
      </c>
      <c r="L24" t="s">
        <v>306</v>
      </c>
      <c r="O24" s="14"/>
    </row>
    <row r="25" spans="1:15" x14ac:dyDescent="0.25">
      <c r="A25" s="11"/>
      <c r="B25" s="11"/>
      <c r="C25" s="11"/>
      <c r="D25" s="11"/>
      <c r="E25" s="11"/>
      <c r="F25" s="11"/>
      <c r="G25" s="11"/>
      <c r="H25" s="11"/>
      <c r="O25" s="16"/>
    </row>
    <row r="26" spans="1:15" x14ac:dyDescent="0.25">
      <c r="A26" s="861" t="s">
        <v>193</v>
      </c>
      <c r="B26" s="861"/>
      <c r="C26" s="861"/>
      <c r="D26" s="861"/>
      <c r="E26" s="861"/>
      <c r="O26" s="14"/>
    </row>
    <row r="27" spans="1:15" x14ac:dyDescent="0.25">
      <c r="A27" s="6" t="s">
        <v>194</v>
      </c>
      <c r="B27" s="6" t="s">
        <v>97</v>
      </c>
      <c r="C27" s="6" t="s">
        <v>98</v>
      </c>
      <c r="D27" s="6" t="s">
        <v>99</v>
      </c>
      <c r="E27" s="6" t="s">
        <v>100</v>
      </c>
      <c r="F27" s="14" t="s">
        <v>285</v>
      </c>
      <c r="G27" s="11" t="s">
        <v>298</v>
      </c>
      <c r="O27" s="14"/>
    </row>
    <row r="28" spans="1:15" x14ac:dyDescent="0.25">
      <c r="A28" s="3" t="s">
        <v>29</v>
      </c>
      <c r="B28" s="8">
        <v>28624</v>
      </c>
      <c r="C28" s="3" t="s">
        <v>307</v>
      </c>
      <c r="D28" s="3" t="s">
        <v>115</v>
      </c>
      <c r="E28" s="3" t="s">
        <v>155</v>
      </c>
      <c r="F28" s="11" t="s">
        <v>298</v>
      </c>
      <c r="G28" s="14" t="s">
        <v>248</v>
      </c>
      <c r="O28" s="16"/>
    </row>
    <row r="29" spans="1:15" x14ac:dyDescent="0.25">
      <c r="A29" s="3" t="s">
        <v>199</v>
      </c>
      <c r="B29" s="8">
        <v>28631</v>
      </c>
      <c r="C29" s="3" t="s">
        <v>308</v>
      </c>
      <c r="D29" s="3" t="s">
        <v>115</v>
      </c>
      <c r="E29" s="3" t="s">
        <v>273</v>
      </c>
      <c r="F29" s="1" t="s">
        <v>244</v>
      </c>
      <c r="G29" s="17" t="s">
        <v>309</v>
      </c>
      <c r="H29" s="1" t="s">
        <v>310</v>
      </c>
      <c r="I29" s="11" t="s">
        <v>289</v>
      </c>
      <c r="O29" s="14"/>
    </row>
    <row r="30" spans="1:15" x14ac:dyDescent="0.25">
      <c r="A30" s="3" t="s">
        <v>202</v>
      </c>
      <c r="B30" s="8">
        <v>28638</v>
      </c>
      <c r="C30" s="3" t="s">
        <v>115</v>
      </c>
      <c r="D30" s="3" t="s">
        <v>311</v>
      </c>
      <c r="E30" s="3" t="s">
        <v>130</v>
      </c>
      <c r="F30" s="11" t="s">
        <v>279</v>
      </c>
      <c r="G30" s="1" t="s">
        <v>244</v>
      </c>
      <c r="H30" s="11" t="s">
        <v>249</v>
      </c>
      <c r="I30" s="17" t="s">
        <v>286</v>
      </c>
      <c r="J30" t="s">
        <v>312</v>
      </c>
      <c r="O30" s="14"/>
    </row>
    <row r="31" spans="1:15" x14ac:dyDescent="0.25">
      <c r="A31" s="3" t="s">
        <v>204</v>
      </c>
      <c r="B31" s="8" t="s">
        <v>313</v>
      </c>
      <c r="C31" s="3" t="s">
        <v>115</v>
      </c>
      <c r="D31" s="3" t="s">
        <v>314</v>
      </c>
      <c r="E31" s="3" t="s">
        <v>315</v>
      </c>
      <c r="O31" s="16"/>
    </row>
    <row r="32" spans="1:15" x14ac:dyDescent="0.25">
      <c r="O32" s="14"/>
    </row>
    <row r="33" spans="1:15" x14ac:dyDescent="0.25">
      <c r="A33" s="861" t="s">
        <v>208</v>
      </c>
      <c r="B33" s="861"/>
      <c r="C33" s="861"/>
      <c r="D33" s="861"/>
      <c r="E33" s="861"/>
      <c r="F33" s="11"/>
      <c r="G33" s="11"/>
      <c r="H33" s="11"/>
      <c r="O33" s="16"/>
    </row>
    <row r="34" spans="1:15" x14ac:dyDescent="0.25">
      <c r="A34" s="6" t="s">
        <v>194</v>
      </c>
      <c r="B34" s="6" t="s">
        <v>97</v>
      </c>
      <c r="C34" s="6" t="s">
        <v>98</v>
      </c>
      <c r="D34" s="6" t="s">
        <v>99</v>
      </c>
      <c r="E34" s="6" t="s">
        <v>100</v>
      </c>
      <c r="F34" s="18"/>
      <c r="G34" s="18"/>
      <c r="H34" s="18"/>
      <c r="O34" s="14"/>
    </row>
    <row r="35" spans="1:15" x14ac:dyDescent="0.25">
      <c r="A35" s="3">
        <v>1</v>
      </c>
      <c r="B35" s="8">
        <v>28393</v>
      </c>
      <c r="C35" s="3" t="s">
        <v>115</v>
      </c>
      <c r="D35" s="3" t="s">
        <v>316</v>
      </c>
      <c r="E35" s="3" t="s">
        <v>277</v>
      </c>
      <c r="F35" s="11" t="s">
        <v>317</v>
      </c>
      <c r="G35" s="11" t="s">
        <v>318</v>
      </c>
      <c r="H35" s="11" t="s">
        <v>249</v>
      </c>
      <c r="I35" t="s">
        <v>258</v>
      </c>
      <c r="O35" s="16"/>
    </row>
    <row r="36" spans="1:15" x14ac:dyDescent="0.25">
      <c r="A36" s="3">
        <v>2</v>
      </c>
      <c r="B36" s="8">
        <v>28414</v>
      </c>
      <c r="C36" s="3" t="s">
        <v>123</v>
      </c>
      <c r="D36" s="3" t="s">
        <v>115</v>
      </c>
      <c r="E36" s="3" t="s">
        <v>197</v>
      </c>
      <c r="F36" s="11" t="s">
        <v>286</v>
      </c>
      <c r="G36" s="11"/>
      <c r="H36" s="11"/>
      <c r="O36" s="14"/>
    </row>
    <row r="37" spans="1:15" x14ac:dyDescent="0.25">
      <c r="A37" s="861" t="s">
        <v>319</v>
      </c>
      <c r="B37" s="861"/>
      <c r="C37" s="861"/>
      <c r="D37" s="861"/>
      <c r="E37" s="861"/>
      <c r="F37" s="11"/>
      <c r="G37" s="11"/>
      <c r="H37" s="11"/>
      <c r="O37" s="16"/>
    </row>
    <row r="38" spans="1:15" x14ac:dyDescent="0.25">
      <c r="A38" s="6" t="s">
        <v>194</v>
      </c>
      <c r="B38" s="6" t="s">
        <v>97</v>
      </c>
      <c r="C38" s="6" t="s">
        <v>98</v>
      </c>
      <c r="D38" s="6" t="s">
        <v>99</v>
      </c>
      <c r="E38" s="6" t="s">
        <v>100</v>
      </c>
      <c r="F38" s="11" t="s">
        <v>254</v>
      </c>
      <c r="G38" s="11" t="s">
        <v>279</v>
      </c>
      <c r="H38" s="11" t="s">
        <v>249</v>
      </c>
      <c r="I38" t="s">
        <v>258</v>
      </c>
      <c r="O38" s="16"/>
    </row>
    <row r="39" spans="1:15" x14ac:dyDescent="0.25">
      <c r="A39" s="3">
        <v>1</v>
      </c>
      <c r="B39" s="8">
        <v>28435</v>
      </c>
      <c r="C39" s="3" t="s">
        <v>115</v>
      </c>
      <c r="D39" s="3" t="s">
        <v>320</v>
      </c>
      <c r="E39" s="3" t="s">
        <v>176</v>
      </c>
      <c r="F39" s="11" t="s">
        <v>249</v>
      </c>
      <c r="G39" s="11" t="s">
        <v>289</v>
      </c>
      <c r="H39" s="11"/>
      <c r="O39" s="16"/>
    </row>
    <row r="40" spans="1:15" x14ac:dyDescent="0.25">
      <c r="A40" s="3">
        <v>2</v>
      </c>
      <c r="B40" s="8">
        <v>28456</v>
      </c>
      <c r="C40" s="3" t="s">
        <v>115</v>
      </c>
      <c r="D40" s="3" t="s">
        <v>321</v>
      </c>
      <c r="E40" s="3" t="s">
        <v>216</v>
      </c>
      <c r="F40" s="11" t="s">
        <v>286</v>
      </c>
      <c r="G40" s="11" t="s">
        <v>248</v>
      </c>
    </row>
    <row r="41" spans="1:15" x14ac:dyDescent="0.25">
      <c r="A41" s="3">
        <v>3</v>
      </c>
      <c r="B41" s="8">
        <v>28477</v>
      </c>
      <c r="C41" s="3" t="s">
        <v>115</v>
      </c>
      <c r="D41" s="3" t="s">
        <v>322</v>
      </c>
      <c r="E41" s="3" t="s">
        <v>216</v>
      </c>
      <c r="F41" s="11" t="s">
        <v>279</v>
      </c>
      <c r="G41" s="11" t="s">
        <v>317</v>
      </c>
      <c r="H41" s="11" t="s">
        <v>254</v>
      </c>
      <c r="I41" t="s">
        <v>258</v>
      </c>
      <c r="J41" s="11" t="s">
        <v>286</v>
      </c>
      <c r="K41" t="s">
        <v>312</v>
      </c>
    </row>
    <row r="42" spans="1:15" x14ac:dyDescent="0.25">
      <c r="A42" s="3">
        <v>4</v>
      </c>
      <c r="B42" s="8">
        <v>28498</v>
      </c>
      <c r="C42" s="3" t="s">
        <v>323</v>
      </c>
      <c r="D42" s="3" t="s">
        <v>115</v>
      </c>
      <c r="E42" s="3" t="s">
        <v>324</v>
      </c>
      <c r="F42" s="1" t="s">
        <v>306</v>
      </c>
    </row>
    <row r="43" spans="1:15" x14ac:dyDescent="0.25">
      <c r="A43" s="3">
        <v>5</v>
      </c>
      <c r="B43" s="8">
        <v>28519</v>
      </c>
      <c r="C43" s="3" t="s">
        <v>115</v>
      </c>
      <c r="D43" s="3" t="s">
        <v>325</v>
      </c>
      <c r="E43" s="3" t="s">
        <v>207</v>
      </c>
    </row>
    <row r="45" spans="1:15" x14ac:dyDescent="0.25">
      <c r="A45" s="861" t="s">
        <v>326</v>
      </c>
      <c r="B45" s="861"/>
      <c r="C45" s="861"/>
      <c r="D45" s="861"/>
      <c r="E45" s="861"/>
    </row>
    <row r="46" spans="1:15" x14ac:dyDescent="0.25">
      <c r="A46" s="6" t="s">
        <v>96</v>
      </c>
      <c r="B46" s="6" t="s">
        <v>97</v>
      </c>
      <c r="C46" s="6" t="s">
        <v>98</v>
      </c>
      <c r="D46" s="6" t="s">
        <v>99</v>
      </c>
      <c r="E46" s="6" t="s">
        <v>100</v>
      </c>
      <c r="H46" s="14"/>
      <c r="I46" s="1"/>
    </row>
    <row r="47" spans="1:15" x14ac:dyDescent="0.25">
      <c r="A47" s="3" t="s">
        <v>113</v>
      </c>
      <c r="B47" s="8">
        <v>28379</v>
      </c>
      <c r="C47" s="3" t="s">
        <v>222</v>
      </c>
      <c r="D47" s="3" t="s">
        <v>327</v>
      </c>
      <c r="E47" s="3" t="s">
        <v>328</v>
      </c>
    </row>
    <row r="48" spans="1:15" x14ac:dyDescent="0.25">
      <c r="A48" s="3" t="s">
        <v>119</v>
      </c>
      <c r="B48" s="8">
        <v>28386</v>
      </c>
      <c r="C48" s="3" t="s">
        <v>120</v>
      </c>
      <c r="D48" s="3" t="s">
        <v>222</v>
      </c>
      <c r="E48" s="3" t="s">
        <v>329</v>
      </c>
    </row>
    <row r="49" spans="1:7" x14ac:dyDescent="0.25">
      <c r="A49" s="3" t="s">
        <v>124</v>
      </c>
      <c r="B49" s="8">
        <v>28400</v>
      </c>
      <c r="C49" s="3" t="s">
        <v>222</v>
      </c>
      <c r="D49" s="3" t="s">
        <v>330</v>
      </c>
      <c r="E49" s="3" t="s">
        <v>331</v>
      </c>
    </row>
    <row r="50" spans="1:7" x14ac:dyDescent="0.25">
      <c r="A50" s="3" t="s">
        <v>128</v>
      </c>
      <c r="B50" s="8">
        <v>28407</v>
      </c>
      <c r="C50" s="3" t="s">
        <v>222</v>
      </c>
      <c r="D50" s="3" t="s">
        <v>138</v>
      </c>
      <c r="E50" s="3" t="s">
        <v>331</v>
      </c>
    </row>
    <row r="51" spans="1:7" x14ac:dyDescent="0.25">
      <c r="A51" s="3" t="s">
        <v>132</v>
      </c>
      <c r="B51" s="8">
        <v>28421</v>
      </c>
      <c r="C51" s="3" t="s">
        <v>125</v>
      </c>
      <c r="D51" s="3" t="s">
        <v>222</v>
      </c>
      <c r="E51" s="3" t="s">
        <v>197</v>
      </c>
    </row>
    <row r="52" spans="1:7" x14ac:dyDescent="0.25">
      <c r="A52" s="3" t="s">
        <v>137</v>
      </c>
      <c r="B52" s="15">
        <v>28428</v>
      </c>
      <c r="C52" s="3" t="s">
        <v>222</v>
      </c>
      <c r="D52" s="3" t="s">
        <v>332</v>
      </c>
      <c r="E52" s="3" t="s">
        <v>139</v>
      </c>
    </row>
    <row r="53" spans="1:7" x14ac:dyDescent="0.25">
      <c r="A53" s="3" t="s">
        <v>141</v>
      </c>
      <c r="B53" s="15">
        <v>28442</v>
      </c>
      <c r="C53" s="3" t="s">
        <v>333</v>
      </c>
      <c r="D53" s="3" t="s">
        <v>222</v>
      </c>
      <c r="E53" s="3" t="s">
        <v>334</v>
      </c>
    </row>
    <row r="54" spans="1:7" x14ac:dyDescent="0.25">
      <c r="A54" s="3" t="s">
        <v>145</v>
      </c>
      <c r="B54" s="15">
        <v>28449</v>
      </c>
      <c r="C54" s="3" t="s">
        <v>222</v>
      </c>
      <c r="D54" s="3" t="s">
        <v>133</v>
      </c>
      <c r="E54" s="3" t="s">
        <v>216</v>
      </c>
    </row>
    <row r="55" spans="1:7" x14ac:dyDescent="0.25">
      <c r="A55" s="3" t="s">
        <v>149</v>
      </c>
      <c r="B55" s="15">
        <v>28463</v>
      </c>
      <c r="C55" s="3" t="s">
        <v>335</v>
      </c>
      <c r="D55" s="3" t="s">
        <v>222</v>
      </c>
      <c r="E55" s="3" t="s">
        <v>336</v>
      </c>
      <c r="G55"/>
    </row>
    <row r="56" spans="1:7" x14ac:dyDescent="0.25">
      <c r="A56" s="3" t="s">
        <v>153</v>
      </c>
      <c r="B56" s="15">
        <v>28470</v>
      </c>
      <c r="C56" s="3" t="s">
        <v>222</v>
      </c>
      <c r="D56" s="3" t="s">
        <v>154</v>
      </c>
      <c r="E56" s="3" t="s">
        <v>300</v>
      </c>
    </row>
    <row r="57" spans="1:7" x14ac:dyDescent="0.25">
      <c r="A57" s="3" t="s">
        <v>157</v>
      </c>
      <c r="B57" s="15">
        <v>28505</v>
      </c>
      <c r="C57" s="3" t="s">
        <v>247</v>
      </c>
      <c r="D57" s="3" t="s">
        <v>222</v>
      </c>
      <c r="E57" s="3" t="s">
        <v>337</v>
      </c>
    </row>
    <row r="58" spans="1:7" x14ac:dyDescent="0.25">
      <c r="A58" s="3" t="s">
        <v>161</v>
      </c>
      <c r="B58" s="15">
        <v>28512</v>
      </c>
      <c r="C58" s="3" t="s">
        <v>327</v>
      </c>
      <c r="D58" s="3" t="s">
        <v>222</v>
      </c>
      <c r="E58" s="3" t="s">
        <v>151</v>
      </c>
    </row>
    <row r="59" spans="1:7" x14ac:dyDescent="0.25">
      <c r="A59" s="3" t="s">
        <v>164</v>
      </c>
      <c r="B59" s="15">
        <v>28495</v>
      </c>
      <c r="C59" s="3" t="s">
        <v>222</v>
      </c>
      <c r="D59" s="3" t="s">
        <v>120</v>
      </c>
      <c r="E59" s="3" t="s">
        <v>269</v>
      </c>
    </row>
    <row r="60" spans="1:7" x14ac:dyDescent="0.25">
      <c r="A60" s="3" t="s">
        <v>166</v>
      </c>
      <c r="B60" s="15">
        <v>28554</v>
      </c>
      <c r="C60" s="3" t="s">
        <v>330</v>
      </c>
      <c r="D60" s="3" t="s">
        <v>222</v>
      </c>
      <c r="E60" s="3" t="s">
        <v>197</v>
      </c>
    </row>
    <row r="61" spans="1:7" x14ac:dyDescent="0.25">
      <c r="A61" s="3" t="s">
        <v>169</v>
      </c>
      <c r="B61" s="15">
        <v>28540</v>
      </c>
      <c r="C61" s="3" t="s">
        <v>138</v>
      </c>
      <c r="D61" s="3" t="s">
        <v>222</v>
      </c>
      <c r="E61" s="3" t="s">
        <v>338</v>
      </c>
    </row>
    <row r="62" spans="1:7" x14ac:dyDescent="0.25">
      <c r="A62" s="3" t="s">
        <v>172</v>
      </c>
      <c r="B62" s="15">
        <v>28547</v>
      </c>
      <c r="C62" s="3" t="s">
        <v>222</v>
      </c>
      <c r="D62" s="3" t="s">
        <v>125</v>
      </c>
      <c r="E62" s="3" t="s">
        <v>167</v>
      </c>
    </row>
    <row r="63" spans="1:7" x14ac:dyDescent="0.25">
      <c r="A63" s="3" t="s">
        <v>175</v>
      </c>
      <c r="B63" s="15">
        <v>28561</v>
      </c>
      <c r="C63" s="3" t="s">
        <v>332</v>
      </c>
      <c r="D63" s="3" t="s">
        <v>222</v>
      </c>
      <c r="E63" s="3" t="s">
        <v>339</v>
      </c>
    </row>
    <row r="64" spans="1:7" x14ac:dyDescent="0.25">
      <c r="A64" s="3" t="s">
        <v>178</v>
      </c>
      <c r="B64" s="15">
        <v>28568</v>
      </c>
      <c r="C64" s="3" t="s">
        <v>222</v>
      </c>
      <c r="D64" s="3" t="s">
        <v>333</v>
      </c>
      <c r="E64" s="3" t="s">
        <v>216</v>
      </c>
    </row>
    <row r="65" spans="1:5" x14ac:dyDescent="0.25">
      <c r="A65" s="3" t="s">
        <v>181</v>
      </c>
      <c r="B65" s="15">
        <v>28582</v>
      </c>
      <c r="C65" s="3" t="s">
        <v>133</v>
      </c>
      <c r="D65" s="3" t="s">
        <v>222</v>
      </c>
      <c r="E65" s="3" t="s">
        <v>340</v>
      </c>
    </row>
    <row r="66" spans="1:5" x14ac:dyDescent="0.25">
      <c r="A66" s="3" t="s">
        <v>184</v>
      </c>
      <c r="B66" s="15">
        <v>28589</v>
      </c>
      <c r="C66" s="3" t="s">
        <v>222</v>
      </c>
      <c r="D66" s="3" t="s">
        <v>335</v>
      </c>
      <c r="E66" s="3" t="s">
        <v>265</v>
      </c>
    </row>
    <row r="67" spans="1:5" x14ac:dyDescent="0.25">
      <c r="A67" s="3" t="s">
        <v>187</v>
      </c>
      <c r="B67" s="15">
        <v>28603</v>
      </c>
      <c r="C67" s="3" t="s">
        <v>154</v>
      </c>
      <c r="D67" s="3" t="s">
        <v>222</v>
      </c>
      <c r="E67" s="3" t="s">
        <v>167</v>
      </c>
    </row>
    <row r="68" spans="1:5" x14ac:dyDescent="0.25">
      <c r="A68" s="3" t="s">
        <v>189</v>
      </c>
      <c r="B68" s="15">
        <v>28610</v>
      </c>
      <c r="C68" s="3" t="s">
        <v>222</v>
      </c>
      <c r="D68" s="3" t="s">
        <v>247</v>
      </c>
      <c r="E68" s="3" t="s">
        <v>167</v>
      </c>
    </row>
  </sheetData>
  <sheetProtection selectLockedCells="1" selectUnlockedCells="1"/>
  <mergeCells count="7">
    <mergeCell ref="A45:E45"/>
    <mergeCell ref="A1:E1"/>
    <mergeCell ref="N1:W1"/>
    <mergeCell ref="F2:J2"/>
    <mergeCell ref="A26:E26"/>
    <mergeCell ref="A33:E33"/>
    <mergeCell ref="A37:E37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0"/>
  <sheetViews>
    <sheetView topLeftCell="A28" zoomScale="55" zoomScaleNormal="55" workbookViewId="0">
      <selection activeCell="J51" sqref="J51"/>
    </sheetView>
  </sheetViews>
  <sheetFormatPr baseColWidth="10" defaultColWidth="10.7109375" defaultRowHeight="15" x14ac:dyDescent="0.25"/>
  <cols>
    <col min="1" max="1" width="21.7109375" style="11" customWidth="1"/>
    <col min="2" max="2" width="9.7109375" style="11" customWidth="1"/>
    <col min="3" max="4" width="21.7109375" style="11" customWidth="1"/>
    <col min="5" max="5" width="9.7109375" style="16" customWidth="1"/>
    <col min="6" max="6" width="21.7109375" style="16" customWidth="1"/>
    <col min="7" max="7" width="23.5703125" style="16" customWidth="1"/>
    <col min="8" max="8" width="11" style="16" customWidth="1"/>
    <col min="9" max="9" width="23.5703125" style="16" customWidth="1"/>
    <col min="10" max="10" width="12" style="16" customWidth="1"/>
    <col min="11" max="13" width="4.140625" style="16" customWidth="1"/>
    <col min="14" max="14" width="4.28515625" style="16" customWidth="1"/>
    <col min="15" max="15" width="19.28515625" style="16" customWidth="1"/>
    <col min="16" max="44" width="6.140625" style="16" customWidth="1"/>
    <col min="45" max="45" width="3.5703125" style="16" customWidth="1"/>
    <col min="46" max="52" width="6.140625" style="16" customWidth="1"/>
    <col min="53" max="16384" width="10.7109375" style="16"/>
  </cols>
  <sheetData>
    <row r="1" spans="1:23" x14ac:dyDescent="0.25">
      <c r="A1" s="900" t="s">
        <v>1043</v>
      </c>
      <c r="B1" s="900"/>
      <c r="C1" s="900"/>
      <c r="D1" s="900" t="s">
        <v>1044</v>
      </c>
      <c r="E1" s="900"/>
      <c r="F1" s="900"/>
      <c r="G1" s="900" t="s">
        <v>1045</v>
      </c>
      <c r="H1" s="900"/>
      <c r="I1" s="900"/>
      <c r="J1" s="144"/>
      <c r="K1" s="30"/>
      <c r="L1" s="30"/>
      <c r="M1" s="30"/>
      <c r="N1" s="111" t="s">
        <v>714</v>
      </c>
      <c r="O1" s="112" t="s">
        <v>281</v>
      </c>
      <c r="P1" s="111" t="s">
        <v>103</v>
      </c>
      <c r="Q1" s="111" t="s">
        <v>701</v>
      </c>
      <c r="R1" s="111" t="s">
        <v>105</v>
      </c>
      <c r="S1" s="111" t="s">
        <v>106</v>
      </c>
      <c r="T1" s="111" t="s">
        <v>107</v>
      </c>
      <c r="U1" s="111" t="s">
        <v>108</v>
      </c>
      <c r="V1" s="111" t="s">
        <v>109</v>
      </c>
      <c r="W1" s="111" t="s">
        <v>702</v>
      </c>
    </row>
    <row r="2" spans="1:23" x14ac:dyDescent="0.25">
      <c r="A2" s="42" t="s">
        <v>596</v>
      </c>
      <c r="B2" s="114" t="s">
        <v>710</v>
      </c>
      <c r="C2" s="44" t="s">
        <v>597</v>
      </c>
      <c r="D2" s="42" t="s">
        <v>596</v>
      </c>
      <c r="E2" s="114" t="s">
        <v>698</v>
      </c>
      <c r="F2" s="44" t="s">
        <v>597</v>
      </c>
      <c r="G2" s="42" t="s">
        <v>596</v>
      </c>
      <c r="H2" s="114" t="s">
        <v>851</v>
      </c>
      <c r="I2" s="44" t="s">
        <v>597</v>
      </c>
      <c r="J2" s="145" t="s">
        <v>97</v>
      </c>
      <c r="K2" s="14"/>
      <c r="L2" s="14"/>
      <c r="M2" s="14"/>
      <c r="N2" s="43">
        <v>1</v>
      </c>
      <c r="O2" s="146" t="s">
        <v>1046</v>
      </c>
      <c r="P2" s="43">
        <v>71</v>
      </c>
      <c r="Q2" s="43">
        <v>22</v>
      </c>
      <c r="R2" s="43">
        <v>15</v>
      </c>
      <c r="S2" s="43">
        <v>4</v>
      </c>
      <c r="T2" s="43">
        <v>3</v>
      </c>
      <c r="U2" s="43">
        <v>34</v>
      </c>
      <c r="V2" s="43">
        <v>14</v>
      </c>
      <c r="W2" s="43">
        <v>20</v>
      </c>
    </row>
    <row r="3" spans="1:23" x14ac:dyDescent="0.25">
      <c r="A3" s="866" t="s">
        <v>1047</v>
      </c>
      <c r="B3" s="867" t="s">
        <v>292</v>
      </c>
      <c r="C3" s="865" t="s">
        <v>852</v>
      </c>
      <c r="D3" s="866" t="s">
        <v>913</v>
      </c>
      <c r="E3" s="122" t="s">
        <v>740</v>
      </c>
      <c r="F3" s="865" t="s">
        <v>1048</v>
      </c>
      <c r="G3" s="866" t="s">
        <v>1049</v>
      </c>
      <c r="H3" s="46" t="s">
        <v>334</v>
      </c>
      <c r="I3" s="865" t="s">
        <v>927</v>
      </c>
      <c r="J3" s="123" t="s">
        <v>721</v>
      </c>
      <c r="N3" s="43">
        <v>2</v>
      </c>
      <c r="O3" s="146" t="s">
        <v>938</v>
      </c>
      <c r="P3" s="43">
        <v>67</v>
      </c>
      <c r="Q3" s="43">
        <v>22</v>
      </c>
      <c r="R3" s="43">
        <v>14</v>
      </c>
      <c r="S3" s="43">
        <v>3</v>
      </c>
      <c r="T3" s="43">
        <v>5</v>
      </c>
      <c r="U3" s="43">
        <v>46</v>
      </c>
      <c r="V3" s="43">
        <v>25</v>
      </c>
      <c r="W3" s="43">
        <v>21</v>
      </c>
    </row>
    <row r="4" spans="1:23" x14ac:dyDescent="0.25">
      <c r="A4" s="866"/>
      <c r="B4" s="867"/>
      <c r="C4" s="865"/>
      <c r="D4" s="866"/>
      <c r="E4" s="46"/>
      <c r="F4" s="865"/>
      <c r="G4" s="866"/>
      <c r="H4" s="46" t="s">
        <v>1050</v>
      </c>
      <c r="I4" s="865"/>
      <c r="J4" s="123" t="s">
        <v>1051</v>
      </c>
      <c r="N4" s="43">
        <v>3</v>
      </c>
      <c r="O4" s="146" t="s">
        <v>1052</v>
      </c>
      <c r="P4" s="43">
        <v>64</v>
      </c>
      <c r="Q4" s="43">
        <v>22</v>
      </c>
      <c r="R4" s="43">
        <v>12</v>
      </c>
      <c r="S4" s="43">
        <v>6</v>
      </c>
      <c r="T4" s="43">
        <v>4</v>
      </c>
      <c r="U4" s="43">
        <v>59</v>
      </c>
      <c r="V4" s="43">
        <v>21</v>
      </c>
      <c r="W4" s="43">
        <v>38</v>
      </c>
    </row>
    <row r="5" spans="1:23" x14ac:dyDescent="0.25">
      <c r="A5" s="866" t="s">
        <v>852</v>
      </c>
      <c r="B5" s="867" t="s">
        <v>292</v>
      </c>
      <c r="C5" s="865" t="s">
        <v>1046</v>
      </c>
      <c r="D5" s="866" t="s">
        <v>1048</v>
      </c>
      <c r="E5" s="46" t="s">
        <v>778</v>
      </c>
      <c r="F5" s="865" t="s">
        <v>1053</v>
      </c>
      <c r="G5" s="866" t="s">
        <v>932</v>
      </c>
      <c r="H5" s="122" t="s">
        <v>728</v>
      </c>
      <c r="I5" s="865" t="s">
        <v>1049</v>
      </c>
      <c r="J5" s="123" t="s">
        <v>721</v>
      </c>
      <c r="N5" s="43">
        <v>4</v>
      </c>
      <c r="O5" s="146" t="s">
        <v>1054</v>
      </c>
      <c r="P5" s="43">
        <v>61</v>
      </c>
      <c r="Q5" s="43">
        <v>22</v>
      </c>
      <c r="R5" s="43">
        <v>12</v>
      </c>
      <c r="S5" s="43">
        <v>3</v>
      </c>
      <c r="T5" s="43">
        <v>7</v>
      </c>
      <c r="U5" s="43">
        <v>38</v>
      </c>
      <c r="V5" s="43">
        <v>32</v>
      </c>
      <c r="W5" s="43">
        <v>6</v>
      </c>
    </row>
    <row r="6" spans="1:23" x14ac:dyDescent="0.25">
      <c r="A6" s="866"/>
      <c r="B6" s="867"/>
      <c r="C6" s="865"/>
      <c r="D6" s="866"/>
      <c r="E6" s="46"/>
      <c r="F6" s="865"/>
      <c r="G6" s="866"/>
      <c r="H6" s="46"/>
      <c r="I6" s="865"/>
      <c r="J6" s="123" t="s">
        <v>1055</v>
      </c>
      <c r="N6" s="43">
        <v>5</v>
      </c>
      <c r="O6" s="146" t="s">
        <v>1056</v>
      </c>
      <c r="P6" s="43">
        <v>59</v>
      </c>
      <c r="Q6" s="43">
        <v>22</v>
      </c>
      <c r="R6" s="43">
        <v>10</v>
      </c>
      <c r="S6" s="43">
        <v>7</v>
      </c>
      <c r="T6" s="43">
        <v>5</v>
      </c>
      <c r="U6" s="43">
        <v>34</v>
      </c>
      <c r="V6" s="43">
        <v>22</v>
      </c>
      <c r="W6" s="43">
        <v>12</v>
      </c>
    </row>
    <row r="7" spans="1:23" x14ac:dyDescent="0.25">
      <c r="A7" s="866" t="s">
        <v>1057</v>
      </c>
      <c r="B7" s="867" t="s">
        <v>252</v>
      </c>
      <c r="C7" s="865" t="s">
        <v>852</v>
      </c>
      <c r="D7" s="866" t="s">
        <v>1058</v>
      </c>
      <c r="E7" s="46" t="s">
        <v>778</v>
      </c>
      <c r="F7" s="865" t="s">
        <v>1048</v>
      </c>
      <c r="G7" s="866" t="s">
        <v>1049</v>
      </c>
      <c r="H7" s="46" t="s">
        <v>257</v>
      </c>
      <c r="I7" s="865" t="s">
        <v>1059</v>
      </c>
      <c r="J7" s="123" t="s">
        <v>721</v>
      </c>
      <c r="N7" s="43">
        <v>6</v>
      </c>
      <c r="O7" s="146" t="s">
        <v>1060</v>
      </c>
      <c r="P7" s="43">
        <v>58</v>
      </c>
      <c r="Q7" s="43">
        <v>22</v>
      </c>
      <c r="R7" s="43">
        <v>10</v>
      </c>
      <c r="S7" s="43">
        <v>6</v>
      </c>
      <c r="T7" s="43">
        <v>6</v>
      </c>
      <c r="U7" s="43">
        <v>57</v>
      </c>
      <c r="V7" s="43">
        <v>42</v>
      </c>
      <c r="W7" s="43">
        <v>15</v>
      </c>
    </row>
    <row r="8" spans="1:23" x14ac:dyDescent="0.25">
      <c r="A8" s="866"/>
      <c r="B8" s="867"/>
      <c r="C8" s="865"/>
      <c r="D8" s="866"/>
      <c r="E8" s="46"/>
      <c r="F8" s="865"/>
      <c r="G8" s="866"/>
      <c r="H8" s="46"/>
      <c r="I8" s="865"/>
      <c r="J8" s="123" t="s">
        <v>1061</v>
      </c>
      <c r="N8" s="120">
        <v>7</v>
      </c>
      <c r="O8" s="147" t="s">
        <v>852</v>
      </c>
      <c r="P8" s="120">
        <v>53</v>
      </c>
      <c r="Q8" s="120">
        <v>22</v>
      </c>
      <c r="R8" s="120">
        <v>8</v>
      </c>
      <c r="S8" s="120">
        <v>7</v>
      </c>
      <c r="T8" s="120">
        <v>7</v>
      </c>
      <c r="U8" s="120">
        <v>44</v>
      </c>
      <c r="V8" s="120">
        <v>43</v>
      </c>
      <c r="W8" s="120">
        <v>1</v>
      </c>
    </row>
    <row r="9" spans="1:23" x14ac:dyDescent="0.25">
      <c r="A9" s="866" t="s">
        <v>852</v>
      </c>
      <c r="B9" s="867" t="s">
        <v>1062</v>
      </c>
      <c r="C9" s="865" t="s">
        <v>1060</v>
      </c>
      <c r="D9" s="866" t="s">
        <v>1048</v>
      </c>
      <c r="E9" s="46" t="s">
        <v>126</v>
      </c>
      <c r="F9" s="865" t="s">
        <v>905</v>
      </c>
      <c r="G9" s="866" t="s">
        <v>1063</v>
      </c>
      <c r="H9" s="46" t="s">
        <v>334</v>
      </c>
      <c r="I9" s="865" t="s">
        <v>1049</v>
      </c>
      <c r="J9" s="123" t="s">
        <v>721</v>
      </c>
      <c r="N9" s="43">
        <v>8</v>
      </c>
      <c r="O9" s="146" t="s">
        <v>1064</v>
      </c>
      <c r="P9" s="43">
        <v>43</v>
      </c>
      <c r="Q9" s="43">
        <v>22</v>
      </c>
      <c r="R9" s="43">
        <v>6</v>
      </c>
      <c r="S9" s="43">
        <v>3</v>
      </c>
      <c r="T9" s="43">
        <v>13</v>
      </c>
      <c r="U9" s="43">
        <v>33</v>
      </c>
      <c r="V9" s="43">
        <v>52</v>
      </c>
      <c r="W9" s="43">
        <v>-19</v>
      </c>
    </row>
    <row r="10" spans="1:23" x14ac:dyDescent="0.25">
      <c r="A10" s="866"/>
      <c r="B10" s="867"/>
      <c r="C10" s="865"/>
      <c r="D10" s="866"/>
      <c r="E10" s="46"/>
      <c r="F10" s="865"/>
      <c r="G10" s="866"/>
      <c r="H10" s="46"/>
      <c r="I10" s="865"/>
      <c r="J10" s="123" t="s">
        <v>1065</v>
      </c>
      <c r="N10" s="43">
        <v>9</v>
      </c>
      <c r="O10" s="146" t="s">
        <v>1066</v>
      </c>
      <c r="P10" s="43">
        <v>43</v>
      </c>
      <c r="Q10" s="43">
        <v>22</v>
      </c>
      <c r="R10" s="43">
        <v>6</v>
      </c>
      <c r="S10" s="43">
        <v>3</v>
      </c>
      <c r="T10" s="43">
        <v>13</v>
      </c>
      <c r="U10" s="43">
        <v>26</v>
      </c>
      <c r="V10" s="43">
        <v>46</v>
      </c>
      <c r="W10" s="43">
        <v>-20</v>
      </c>
    </row>
    <row r="11" spans="1:23" x14ac:dyDescent="0.25">
      <c r="A11" s="866" t="s">
        <v>633</v>
      </c>
      <c r="B11" s="867" t="s">
        <v>853</v>
      </c>
      <c r="C11" s="865" t="s">
        <v>852</v>
      </c>
      <c r="D11" s="866" t="s">
        <v>1067</v>
      </c>
      <c r="E11" s="46" t="s">
        <v>802</v>
      </c>
      <c r="F11" s="865" t="s">
        <v>1048</v>
      </c>
      <c r="G11" s="866" t="s">
        <v>1049</v>
      </c>
      <c r="H11" s="46" t="s">
        <v>789</v>
      </c>
      <c r="I11" s="865" t="s">
        <v>1068</v>
      </c>
      <c r="J11" s="123" t="s">
        <v>721</v>
      </c>
      <c r="N11" s="43">
        <v>10</v>
      </c>
      <c r="O11" s="146" t="s">
        <v>1069</v>
      </c>
      <c r="P11" s="43">
        <v>40</v>
      </c>
      <c r="Q11" s="43">
        <v>22</v>
      </c>
      <c r="R11" s="43">
        <v>4</v>
      </c>
      <c r="S11" s="43">
        <v>6</v>
      </c>
      <c r="T11" s="43">
        <v>12</v>
      </c>
      <c r="U11" s="43">
        <v>33</v>
      </c>
      <c r="V11" s="43">
        <v>45</v>
      </c>
      <c r="W11" s="43">
        <v>-12</v>
      </c>
    </row>
    <row r="12" spans="1:23" x14ac:dyDescent="0.25">
      <c r="A12" s="866"/>
      <c r="B12" s="867"/>
      <c r="C12" s="865"/>
      <c r="D12" s="866"/>
      <c r="E12" s="46"/>
      <c r="F12" s="865"/>
      <c r="G12" s="866"/>
      <c r="H12" s="46"/>
      <c r="I12" s="865"/>
      <c r="J12" s="123" t="s">
        <v>1070</v>
      </c>
      <c r="N12" s="43">
        <v>11</v>
      </c>
      <c r="O12" s="146" t="s">
        <v>1071</v>
      </c>
      <c r="P12" s="43">
        <v>40</v>
      </c>
      <c r="Q12" s="43">
        <v>22</v>
      </c>
      <c r="R12" s="43">
        <v>5</v>
      </c>
      <c r="S12" s="43">
        <v>3</v>
      </c>
      <c r="T12" s="43">
        <v>14</v>
      </c>
      <c r="U12" s="43">
        <v>17</v>
      </c>
      <c r="V12" s="43">
        <v>41</v>
      </c>
      <c r="W12" s="43">
        <v>-24</v>
      </c>
    </row>
    <row r="13" spans="1:23" x14ac:dyDescent="0.25">
      <c r="A13" s="866" t="s">
        <v>852</v>
      </c>
      <c r="B13" s="867" t="s">
        <v>126</v>
      </c>
      <c r="C13" s="865" t="s">
        <v>938</v>
      </c>
      <c r="D13" s="866" t="s">
        <v>1048</v>
      </c>
      <c r="E13" s="46" t="s">
        <v>1072</v>
      </c>
      <c r="F13" s="865" t="s">
        <v>616</v>
      </c>
      <c r="G13" s="866" t="s">
        <v>1073</v>
      </c>
      <c r="H13" s="46" t="s">
        <v>802</v>
      </c>
      <c r="I13" s="865" t="s">
        <v>1049</v>
      </c>
      <c r="J13" s="123" t="s">
        <v>721</v>
      </c>
      <c r="N13" s="43">
        <v>12</v>
      </c>
      <c r="O13" s="146" t="s">
        <v>1057</v>
      </c>
      <c r="P13" s="43">
        <v>33</v>
      </c>
      <c r="Q13" s="43">
        <v>22</v>
      </c>
      <c r="R13" s="43">
        <v>2</v>
      </c>
      <c r="S13" s="43">
        <v>5</v>
      </c>
      <c r="T13" s="43">
        <v>15</v>
      </c>
      <c r="U13" s="43">
        <v>23</v>
      </c>
      <c r="V13" s="43">
        <v>61</v>
      </c>
      <c r="W13" s="43">
        <v>-38</v>
      </c>
    </row>
    <row r="14" spans="1:23" x14ac:dyDescent="0.25">
      <c r="A14" s="866"/>
      <c r="B14" s="867"/>
      <c r="C14" s="865"/>
      <c r="D14" s="866"/>
      <c r="E14" s="46"/>
      <c r="F14" s="865"/>
      <c r="G14" s="866"/>
      <c r="H14" s="46"/>
      <c r="I14" s="865"/>
      <c r="J14" s="123" t="s">
        <v>1074</v>
      </c>
      <c r="N14"/>
      <c r="O14"/>
      <c r="P14"/>
      <c r="Q14"/>
      <c r="R14"/>
      <c r="S14"/>
      <c r="T14"/>
      <c r="U14"/>
      <c r="V14"/>
      <c r="W14"/>
    </row>
    <row r="15" spans="1:23" x14ac:dyDescent="0.25">
      <c r="A15" s="866" t="s">
        <v>852</v>
      </c>
      <c r="B15" s="867" t="s">
        <v>717</v>
      </c>
      <c r="C15" s="865" t="s">
        <v>1075</v>
      </c>
      <c r="D15" s="866" t="s">
        <v>1048</v>
      </c>
      <c r="E15" s="46" t="s">
        <v>766</v>
      </c>
      <c r="F15" s="865" t="s">
        <v>612</v>
      </c>
      <c r="G15" s="866" t="s">
        <v>1076</v>
      </c>
      <c r="H15" s="46" t="s">
        <v>292</v>
      </c>
      <c r="I15" s="865" t="s">
        <v>1049</v>
      </c>
      <c r="J15" s="123" t="s">
        <v>721</v>
      </c>
      <c r="N15" s="111" t="s">
        <v>714</v>
      </c>
      <c r="O15" s="112" t="s">
        <v>281</v>
      </c>
      <c r="P15" s="111" t="s">
        <v>103</v>
      </c>
      <c r="Q15" s="111" t="s">
        <v>701</v>
      </c>
      <c r="R15" s="111" t="s">
        <v>105</v>
      </c>
      <c r="S15" s="111" t="s">
        <v>106</v>
      </c>
      <c r="T15" s="111" t="s">
        <v>107</v>
      </c>
      <c r="U15" s="111" t="s">
        <v>108</v>
      </c>
      <c r="V15" s="111" t="s">
        <v>109</v>
      </c>
      <c r="W15" s="111" t="s">
        <v>702</v>
      </c>
    </row>
    <row r="16" spans="1:23" x14ac:dyDescent="0.25">
      <c r="A16" s="866"/>
      <c r="B16" s="867"/>
      <c r="C16" s="865"/>
      <c r="D16" s="866"/>
      <c r="E16" s="46"/>
      <c r="F16" s="865"/>
      <c r="G16" s="866"/>
      <c r="H16" s="46"/>
      <c r="I16" s="865"/>
      <c r="J16" s="123" t="s">
        <v>1077</v>
      </c>
      <c r="N16" s="43">
        <v>1</v>
      </c>
      <c r="O16" s="146" t="s">
        <v>905</v>
      </c>
      <c r="P16" s="43">
        <v>70</v>
      </c>
      <c r="Q16" s="43">
        <v>22</v>
      </c>
      <c r="R16" s="43">
        <v>14</v>
      </c>
      <c r="S16" s="43">
        <v>6</v>
      </c>
      <c r="T16" s="43">
        <v>2</v>
      </c>
      <c r="U16" s="43">
        <v>45</v>
      </c>
      <c r="V16" s="43">
        <v>20</v>
      </c>
      <c r="W16" s="43">
        <v>25</v>
      </c>
    </row>
    <row r="17" spans="1:23" x14ac:dyDescent="0.25">
      <c r="A17" s="866" t="s">
        <v>1078</v>
      </c>
      <c r="B17" s="867" t="s">
        <v>273</v>
      </c>
      <c r="C17" s="865" t="s">
        <v>852</v>
      </c>
      <c r="D17" s="866" t="s">
        <v>646</v>
      </c>
      <c r="E17" s="46" t="s">
        <v>765</v>
      </c>
      <c r="F17" s="865" t="s">
        <v>1048</v>
      </c>
      <c r="G17" s="866" t="s">
        <v>1049</v>
      </c>
      <c r="H17" s="46" t="s">
        <v>874</v>
      </c>
      <c r="I17" s="865" t="s">
        <v>1079</v>
      </c>
      <c r="J17" s="123" t="s">
        <v>721</v>
      </c>
      <c r="N17" s="43">
        <v>2</v>
      </c>
      <c r="O17" s="146" t="s">
        <v>646</v>
      </c>
      <c r="P17" s="43">
        <v>64</v>
      </c>
      <c r="Q17" s="43">
        <v>22</v>
      </c>
      <c r="R17" s="43">
        <v>13</v>
      </c>
      <c r="S17" s="43">
        <v>3</v>
      </c>
      <c r="T17" s="43">
        <v>6</v>
      </c>
      <c r="U17" s="43">
        <v>65</v>
      </c>
      <c r="V17" s="43">
        <v>35</v>
      </c>
      <c r="W17" s="43">
        <v>30</v>
      </c>
    </row>
    <row r="18" spans="1:23" x14ac:dyDescent="0.25">
      <c r="A18" s="866"/>
      <c r="B18" s="867"/>
      <c r="C18" s="865"/>
      <c r="D18" s="866"/>
      <c r="E18" s="46"/>
      <c r="F18" s="865"/>
      <c r="G18" s="866"/>
      <c r="H18" s="46" t="s">
        <v>1080</v>
      </c>
      <c r="I18" s="865"/>
      <c r="J18" s="123" t="s">
        <v>1081</v>
      </c>
      <c r="N18" s="43">
        <v>3</v>
      </c>
      <c r="O18" s="146" t="s">
        <v>913</v>
      </c>
      <c r="P18" s="43">
        <v>61</v>
      </c>
      <c r="Q18" s="43">
        <v>22</v>
      </c>
      <c r="R18" s="43">
        <v>12</v>
      </c>
      <c r="S18" s="43">
        <v>3</v>
      </c>
      <c r="T18" s="43">
        <v>7</v>
      </c>
      <c r="U18" s="43">
        <v>47</v>
      </c>
      <c r="V18" s="43">
        <v>29</v>
      </c>
      <c r="W18" s="43">
        <v>18</v>
      </c>
    </row>
    <row r="19" spans="1:23" x14ac:dyDescent="0.25">
      <c r="A19" s="866" t="s">
        <v>852</v>
      </c>
      <c r="B19" s="867" t="s">
        <v>778</v>
      </c>
      <c r="C19" s="865" t="s">
        <v>1071</v>
      </c>
      <c r="D19" s="866" t="s">
        <v>1048</v>
      </c>
      <c r="E19" s="46" t="s">
        <v>1082</v>
      </c>
      <c r="F19" s="865" t="s">
        <v>621</v>
      </c>
      <c r="G19" s="866" t="s">
        <v>1083</v>
      </c>
      <c r="H19" s="46" t="s">
        <v>731</v>
      </c>
      <c r="I19" s="865" t="s">
        <v>1049</v>
      </c>
      <c r="J19" s="123" t="s">
        <v>721</v>
      </c>
      <c r="N19" s="43">
        <v>4</v>
      </c>
      <c r="O19" s="146" t="s">
        <v>621</v>
      </c>
      <c r="P19" s="43">
        <v>59</v>
      </c>
      <c r="Q19" s="43">
        <v>22</v>
      </c>
      <c r="R19" s="43">
        <v>11</v>
      </c>
      <c r="S19" s="43">
        <v>4</v>
      </c>
      <c r="T19" s="43">
        <v>7</v>
      </c>
      <c r="U19" s="43">
        <v>47</v>
      </c>
      <c r="V19" s="43">
        <v>24</v>
      </c>
      <c r="W19" s="43">
        <v>23</v>
      </c>
    </row>
    <row r="20" spans="1:23" x14ac:dyDescent="0.25">
      <c r="A20" s="866"/>
      <c r="B20" s="867"/>
      <c r="C20" s="865"/>
      <c r="D20" s="866"/>
      <c r="E20" s="46"/>
      <c r="F20" s="865"/>
      <c r="G20" s="866"/>
      <c r="H20" s="46"/>
      <c r="I20" s="865"/>
      <c r="J20" s="123" t="s">
        <v>1084</v>
      </c>
      <c r="N20" s="43">
        <v>5</v>
      </c>
      <c r="O20" s="146" t="s">
        <v>1053</v>
      </c>
      <c r="P20" s="43">
        <v>53</v>
      </c>
      <c r="Q20" s="43">
        <v>22</v>
      </c>
      <c r="R20" s="43">
        <v>8</v>
      </c>
      <c r="S20" s="43">
        <v>7</v>
      </c>
      <c r="T20" s="43">
        <v>7</v>
      </c>
      <c r="U20" s="43">
        <v>31</v>
      </c>
      <c r="V20" s="43">
        <v>22</v>
      </c>
      <c r="W20" s="43">
        <v>9</v>
      </c>
    </row>
    <row r="21" spans="1:23" x14ac:dyDescent="0.25">
      <c r="A21" s="866" t="s">
        <v>1064</v>
      </c>
      <c r="B21" s="867" t="s">
        <v>748</v>
      </c>
      <c r="C21" s="865" t="s">
        <v>852</v>
      </c>
      <c r="D21" s="866" t="s">
        <v>899</v>
      </c>
      <c r="E21" s="46" t="s">
        <v>339</v>
      </c>
      <c r="F21" s="865" t="s">
        <v>1048</v>
      </c>
      <c r="G21" s="866" t="s">
        <v>1049</v>
      </c>
      <c r="H21" s="46"/>
      <c r="I21" s="865" t="s">
        <v>198</v>
      </c>
      <c r="J21" s="123" t="s">
        <v>721</v>
      </c>
      <c r="N21" s="43">
        <v>6</v>
      </c>
      <c r="O21" s="146" t="s">
        <v>612</v>
      </c>
      <c r="P21" s="43">
        <v>53</v>
      </c>
      <c r="Q21" s="43">
        <v>22</v>
      </c>
      <c r="R21" s="43">
        <v>8</v>
      </c>
      <c r="S21" s="43">
        <v>7</v>
      </c>
      <c r="T21" s="43">
        <v>7</v>
      </c>
      <c r="U21" s="43">
        <v>31</v>
      </c>
      <c r="V21" s="43">
        <v>30</v>
      </c>
      <c r="W21" s="43">
        <v>1</v>
      </c>
    </row>
    <row r="22" spans="1:23" x14ac:dyDescent="0.25">
      <c r="A22" s="866"/>
      <c r="B22" s="867"/>
      <c r="C22" s="865"/>
      <c r="D22" s="866"/>
      <c r="E22" s="46"/>
      <c r="F22" s="865"/>
      <c r="G22" s="866"/>
      <c r="H22" s="46"/>
      <c r="I22" s="865"/>
      <c r="J22" s="123" t="s">
        <v>1085</v>
      </c>
      <c r="N22" s="43">
        <v>7</v>
      </c>
      <c r="O22" s="146" t="s">
        <v>1058</v>
      </c>
      <c r="P22" s="43">
        <v>53</v>
      </c>
      <c r="Q22" s="43">
        <v>22</v>
      </c>
      <c r="R22" s="43">
        <v>9</v>
      </c>
      <c r="S22" s="43">
        <v>4</v>
      </c>
      <c r="T22" s="43">
        <v>9</v>
      </c>
      <c r="U22" s="43">
        <v>39</v>
      </c>
      <c r="V22" s="43">
        <v>39</v>
      </c>
      <c r="W22" s="43" t="s">
        <v>1086</v>
      </c>
    </row>
    <row r="23" spans="1:23" x14ac:dyDescent="0.25">
      <c r="A23" s="866" t="s">
        <v>852</v>
      </c>
      <c r="B23" s="867" t="s">
        <v>853</v>
      </c>
      <c r="C23" s="865" t="s">
        <v>1052</v>
      </c>
      <c r="D23" s="866" t="s">
        <v>1048</v>
      </c>
      <c r="E23" s="46" t="s">
        <v>1087</v>
      </c>
      <c r="F23" s="865" t="s">
        <v>931</v>
      </c>
      <c r="G23" s="866" t="s">
        <v>1088</v>
      </c>
      <c r="H23" s="46" t="s">
        <v>774</v>
      </c>
      <c r="I23" s="865" t="s">
        <v>1049</v>
      </c>
      <c r="J23" s="123" t="s">
        <v>721</v>
      </c>
      <c r="N23" s="43">
        <v>8</v>
      </c>
      <c r="O23" s="146" t="s">
        <v>931</v>
      </c>
      <c r="P23" s="43">
        <v>51</v>
      </c>
      <c r="Q23" s="43">
        <v>22</v>
      </c>
      <c r="R23" s="43">
        <v>9</v>
      </c>
      <c r="S23" s="43">
        <v>2</v>
      </c>
      <c r="T23" s="43">
        <v>11</v>
      </c>
      <c r="U23" s="43">
        <v>52</v>
      </c>
      <c r="V23" s="43">
        <v>46</v>
      </c>
      <c r="W23" s="43">
        <v>6</v>
      </c>
    </row>
    <row r="24" spans="1:23" x14ac:dyDescent="0.25">
      <c r="A24" s="866"/>
      <c r="B24" s="867"/>
      <c r="C24" s="865"/>
      <c r="D24" s="866"/>
      <c r="E24" s="46"/>
      <c r="F24" s="865"/>
      <c r="G24" s="866"/>
      <c r="H24" s="46"/>
      <c r="I24" s="865"/>
      <c r="J24" s="123" t="s">
        <v>1089</v>
      </c>
      <c r="N24" s="43">
        <v>9</v>
      </c>
      <c r="O24" s="146" t="s">
        <v>616</v>
      </c>
      <c r="P24" s="43">
        <v>48</v>
      </c>
      <c r="Q24" s="43">
        <v>22</v>
      </c>
      <c r="R24" s="43">
        <v>7</v>
      </c>
      <c r="S24" s="43">
        <v>5</v>
      </c>
      <c r="T24" s="43">
        <v>10</v>
      </c>
      <c r="U24" s="43">
        <v>36</v>
      </c>
      <c r="V24" s="43">
        <v>63</v>
      </c>
      <c r="W24" s="43">
        <v>-27</v>
      </c>
    </row>
    <row r="25" spans="1:23" x14ac:dyDescent="0.25">
      <c r="A25" s="866" t="s">
        <v>852</v>
      </c>
      <c r="B25" s="867" t="s">
        <v>717</v>
      </c>
      <c r="C25" s="865" t="s">
        <v>1047</v>
      </c>
      <c r="D25" s="866" t="s">
        <v>1048</v>
      </c>
      <c r="E25" s="46" t="s">
        <v>739</v>
      </c>
      <c r="F25" s="865" t="s">
        <v>913</v>
      </c>
      <c r="G25" s="866" t="s">
        <v>927</v>
      </c>
      <c r="H25" s="46" t="s">
        <v>803</v>
      </c>
      <c r="I25" s="865" t="s">
        <v>1049</v>
      </c>
      <c r="J25" s="123" t="s">
        <v>721</v>
      </c>
      <c r="N25" s="43">
        <v>10</v>
      </c>
      <c r="O25" s="146" t="s">
        <v>1067</v>
      </c>
      <c r="P25" s="43">
        <v>47</v>
      </c>
      <c r="Q25" s="43">
        <v>22</v>
      </c>
      <c r="R25" s="43">
        <v>6</v>
      </c>
      <c r="S25" s="43">
        <v>7</v>
      </c>
      <c r="T25" s="43">
        <v>9</v>
      </c>
      <c r="U25" s="43">
        <v>32</v>
      </c>
      <c r="V25" s="43">
        <v>39</v>
      </c>
      <c r="W25" s="43">
        <v>-7</v>
      </c>
    </row>
    <row r="26" spans="1:23" x14ac:dyDescent="0.25">
      <c r="A26" s="866"/>
      <c r="B26" s="867"/>
      <c r="C26" s="865"/>
      <c r="D26" s="866"/>
      <c r="E26" s="46"/>
      <c r="F26" s="865"/>
      <c r="G26" s="866"/>
      <c r="H26" s="46"/>
      <c r="I26" s="865"/>
      <c r="J26" s="123" t="s">
        <v>1090</v>
      </c>
      <c r="N26" s="120">
        <v>11</v>
      </c>
      <c r="O26" s="147" t="s">
        <v>1048</v>
      </c>
      <c r="P26" s="120">
        <v>45</v>
      </c>
      <c r="Q26" s="120">
        <v>22</v>
      </c>
      <c r="R26" s="120">
        <v>7</v>
      </c>
      <c r="S26" s="120">
        <v>2</v>
      </c>
      <c r="T26" s="120">
        <v>13</v>
      </c>
      <c r="U26" s="120">
        <v>46</v>
      </c>
      <c r="V26" s="120">
        <v>61</v>
      </c>
      <c r="W26" s="120">
        <v>-15</v>
      </c>
    </row>
    <row r="27" spans="1:23" x14ac:dyDescent="0.25">
      <c r="A27" s="866" t="s">
        <v>1046</v>
      </c>
      <c r="B27" s="867" t="s">
        <v>789</v>
      </c>
      <c r="C27" s="865" t="s">
        <v>852</v>
      </c>
      <c r="D27" s="866" t="s">
        <v>1053</v>
      </c>
      <c r="E27" s="46" t="s">
        <v>739</v>
      </c>
      <c r="F27" s="865" t="s">
        <v>1048</v>
      </c>
      <c r="G27" s="866" t="s">
        <v>1049</v>
      </c>
      <c r="H27" s="46" t="s">
        <v>763</v>
      </c>
      <c r="I27" s="865" t="s">
        <v>932</v>
      </c>
      <c r="J27" s="123" t="s">
        <v>721</v>
      </c>
      <c r="N27" s="43">
        <v>12</v>
      </c>
      <c r="O27" s="146" t="s">
        <v>899</v>
      </c>
      <c r="P27" s="43">
        <v>30</v>
      </c>
      <c r="Q27" s="43">
        <v>22</v>
      </c>
      <c r="R27" s="43">
        <v>2</v>
      </c>
      <c r="S27" s="43">
        <v>2</v>
      </c>
      <c r="T27" s="43">
        <v>18</v>
      </c>
      <c r="U27" s="43">
        <v>18</v>
      </c>
      <c r="V27" s="43">
        <v>81</v>
      </c>
      <c r="W27" s="43">
        <v>-63</v>
      </c>
    </row>
    <row r="28" spans="1:23" x14ac:dyDescent="0.25">
      <c r="A28" s="866"/>
      <c r="B28" s="867"/>
      <c r="C28" s="865"/>
      <c r="D28" s="866"/>
      <c r="E28" s="46"/>
      <c r="F28" s="865"/>
      <c r="G28" s="866"/>
      <c r="H28" s="46"/>
      <c r="I28" s="865"/>
      <c r="J28" s="123" t="s">
        <v>1091</v>
      </c>
      <c r="N28"/>
      <c r="O28"/>
      <c r="P28"/>
      <c r="Q28"/>
      <c r="R28"/>
      <c r="S28"/>
      <c r="T28"/>
      <c r="U28"/>
      <c r="V28"/>
      <c r="W28"/>
    </row>
    <row r="29" spans="1:23" x14ac:dyDescent="0.25">
      <c r="A29" s="866" t="s">
        <v>852</v>
      </c>
      <c r="B29" s="867" t="s">
        <v>1087</v>
      </c>
      <c r="C29" s="865" t="s">
        <v>1057</v>
      </c>
      <c r="D29" s="866" t="s">
        <v>1048</v>
      </c>
      <c r="E29" s="46" t="s">
        <v>1092</v>
      </c>
      <c r="F29" s="865" t="s">
        <v>1058</v>
      </c>
      <c r="G29" s="866" t="s">
        <v>1059</v>
      </c>
      <c r="H29" s="46" t="s">
        <v>1082</v>
      </c>
      <c r="I29" s="865" t="s">
        <v>1049</v>
      </c>
      <c r="J29" s="123" t="s">
        <v>721</v>
      </c>
      <c r="N29" s="111" t="s">
        <v>714</v>
      </c>
      <c r="O29" s="112" t="s">
        <v>281</v>
      </c>
      <c r="P29" s="111" t="s">
        <v>103</v>
      </c>
      <c r="Q29" s="111" t="s">
        <v>701</v>
      </c>
      <c r="R29" s="111" t="s">
        <v>105</v>
      </c>
      <c r="S29" s="111" t="s">
        <v>106</v>
      </c>
      <c r="T29" s="111" t="s">
        <v>107</v>
      </c>
      <c r="U29" s="111" t="s">
        <v>108</v>
      </c>
      <c r="V29" s="111" t="s">
        <v>109</v>
      </c>
      <c r="W29" s="111" t="s">
        <v>702</v>
      </c>
    </row>
    <row r="30" spans="1:23" x14ac:dyDescent="0.25">
      <c r="A30" s="866"/>
      <c r="B30" s="867"/>
      <c r="C30" s="865"/>
      <c r="D30" s="866"/>
      <c r="E30" s="46"/>
      <c r="F30" s="865"/>
      <c r="G30" s="866"/>
      <c r="H30" s="46" t="s">
        <v>1093</v>
      </c>
      <c r="I30" s="865"/>
      <c r="J30" s="123" t="s">
        <v>1094</v>
      </c>
      <c r="N30" s="43">
        <v>1</v>
      </c>
      <c r="O30" s="146" t="s">
        <v>1076</v>
      </c>
      <c r="P30" s="43">
        <v>66</v>
      </c>
      <c r="Q30" s="43">
        <v>18</v>
      </c>
      <c r="R30" s="43">
        <v>16</v>
      </c>
      <c r="S30" s="43">
        <v>0</v>
      </c>
      <c r="T30" s="43">
        <v>2</v>
      </c>
      <c r="U30" s="43">
        <v>79</v>
      </c>
      <c r="V30" s="43">
        <v>12</v>
      </c>
      <c r="W30" s="43">
        <v>67</v>
      </c>
    </row>
    <row r="31" spans="1:23" x14ac:dyDescent="0.25">
      <c r="A31" s="866" t="s">
        <v>1060</v>
      </c>
      <c r="B31" s="867" t="s">
        <v>717</v>
      </c>
      <c r="C31" s="865" t="s">
        <v>852</v>
      </c>
      <c r="D31" s="866" t="s">
        <v>905</v>
      </c>
      <c r="E31" s="46" t="s">
        <v>733</v>
      </c>
      <c r="F31" s="865" t="s">
        <v>1048</v>
      </c>
      <c r="G31" s="866" t="s">
        <v>1049</v>
      </c>
      <c r="H31" s="46" t="s">
        <v>126</v>
      </c>
      <c r="I31" s="865" t="s">
        <v>1063</v>
      </c>
      <c r="J31" s="123" t="s">
        <v>721</v>
      </c>
      <c r="N31" s="43">
        <v>2</v>
      </c>
      <c r="O31" s="146" t="s">
        <v>1083</v>
      </c>
      <c r="P31" s="43">
        <v>60</v>
      </c>
      <c r="Q31" s="43">
        <v>18</v>
      </c>
      <c r="R31" s="43">
        <v>14</v>
      </c>
      <c r="S31" s="43">
        <v>0</v>
      </c>
      <c r="T31" s="43">
        <v>4</v>
      </c>
      <c r="U31" s="43">
        <v>71</v>
      </c>
      <c r="V31" s="43">
        <v>17</v>
      </c>
      <c r="W31" s="43">
        <v>54</v>
      </c>
    </row>
    <row r="32" spans="1:23" x14ac:dyDescent="0.25">
      <c r="A32" s="866"/>
      <c r="B32" s="867"/>
      <c r="C32" s="865"/>
      <c r="D32" s="866"/>
      <c r="E32" s="46"/>
      <c r="F32" s="865"/>
      <c r="G32" s="866"/>
      <c r="H32" s="46"/>
      <c r="I32" s="865"/>
      <c r="J32" s="123" t="s">
        <v>1095</v>
      </c>
      <c r="N32" s="43">
        <v>3</v>
      </c>
      <c r="O32" s="146" t="s">
        <v>1063</v>
      </c>
      <c r="P32" s="43">
        <v>58</v>
      </c>
      <c r="Q32" s="43">
        <v>18</v>
      </c>
      <c r="R32" s="43">
        <v>13</v>
      </c>
      <c r="S32" s="43">
        <v>1</v>
      </c>
      <c r="T32" s="43">
        <v>4</v>
      </c>
      <c r="U32" s="43">
        <v>60</v>
      </c>
      <c r="V32" s="43">
        <v>22</v>
      </c>
      <c r="W32" s="43">
        <v>38</v>
      </c>
    </row>
    <row r="33" spans="1:52" x14ac:dyDescent="0.25">
      <c r="A33" s="866" t="s">
        <v>852</v>
      </c>
      <c r="B33" s="867" t="s">
        <v>789</v>
      </c>
      <c r="C33" s="865" t="s">
        <v>633</v>
      </c>
      <c r="D33" s="866" t="s">
        <v>1048</v>
      </c>
      <c r="E33" s="46" t="s">
        <v>1092</v>
      </c>
      <c r="F33" s="865" t="s">
        <v>1067</v>
      </c>
      <c r="G33" s="866" t="s">
        <v>1068</v>
      </c>
      <c r="H33" s="46" t="s">
        <v>225</v>
      </c>
      <c r="I33" s="865" t="s">
        <v>1049</v>
      </c>
      <c r="J33" s="123" t="s">
        <v>721</v>
      </c>
      <c r="N33" s="120">
        <v>4</v>
      </c>
      <c r="O33" s="147" t="s">
        <v>1049</v>
      </c>
      <c r="P33" s="120">
        <v>57</v>
      </c>
      <c r="Q33" s="120">
        <v>18</v>
      </c>
      <c r="R33" s="120">
        <v>13</v>
      </c>
      <c r="S33" s="120">
        <v>0</v>
      </c>
      <c r="T33" s="120">
        <v>5</v>
      </c>
      <c r="U33" s="120">
        <v>47</v>
      </c>
      <c r="V33" s="120">
        <v>19</v>
      </c>
      <c r="W33" s="120">
        <v>28</v>
      </c>
    </row>
    <row r="34" spans="1:52" x14ac:dyDescent="0.25">
      <c r="A34" s="866"/>
      <c r="B34" s="867"/>
      <c r="C34" s="865"/>
      <c r="D34" s="866"/>
      <c r="E34" s="46"/>
      <c r="F34" s="865"/>
      <c r="G34" s="866"/>
      <c r="H34" s="46"/>
      <c r="I34" s="865"/>
      <c r="J34" s="123" t="s">
        <v>1096</v>
      </c>
      <c r="N34" s="43">
        <v>5</v>
      </c>
      <c r="O34" s="146" t="s">
        <v>1068</v>
      </c>
      <c r="P34" s="43">
        <v>49</v>
      </c>
      <c r="Q34" s="43">
        <v>18</v>
      </c>
      <c r="R34" s="43">
        <v>10</v>
      </c>
      <c r="S34" s="43">
        <v>1</v>
      </c>
      <c r="T34" s="43">
        <v>7</v>
      </c>
      <c r="U34" s="43">
        <v>49</v>
      </c>
      <c r="V34" s="43">
        <v>42</v>
      </c>
      <c r="W34" s="43">
        <v>7</v>
      </c>
    </row>
    <row r="35" spans="1:52" x14ac:dyDescent="0.25">
      <c r="A35" s="866" t="s">
        <v>938</v>
      </c>
      <c r="B35" s="867" t="s">
        <v>292</v>
      </c>
      <c r="C35" s="865" t="s">
        <v>852</v>
      </c>
      <c r="D35" s="866" t="s">
        <v>616</v>
      </c>
      <c r="E35" s="46" t="s">
        <v>717</v>
      </c>
      <c r="F35" s="865" t="s">
        <v>1048</v>
      </c>
      <c r="G35" s="866" t="s">
        <v>1049</v>
      </c>
      <c r="H35" s="46" t="s">
        <v>761</v>
      </c>
      <c r="I35" s="865" t="s">
        <v>1073</v>
      </c>
      <c r="J35" s="123" t="s">
        <v>721</v>
      </c>
      <c r="N35" s="43">
        <v>6</v>
      </c>
      <c r="O35" s="146" t="s">
        <v>1073</v>
      </c>
      <c r="P35" s="43">
        <v>40</v>
      </c>
      <c r="Q35" s="43">
        <v>18</v>
      </c>
      <c r="R35" s="43">
        <v>7</v>
      </c>
      <c r="S35" s="43">
        <v>1</v>
      </c>
      <c r="T35" s="43">
        <v>10</v>
      </c>
      <c r="U35" s="43">
        <v>37</v>
      </c>
      <c r="V35" s="43">
        <v>54</v>
      </c>
      <c r="W35" s="43">
        <v>-17</v>
      </c>
    </row>
    <row r="36" spans="1:52" x14ac:dyDescent="0.25">
      <c r="A36" s="866"/>
      <c r="B36" s="867"/>
      <c r="C36" s="865"/>
      <c r="D36" s="866"/>
      <c r="E36" s="46"/>
      <c r="F36" s="865"/>
      <c r="G36" s="866"/>
      <c r="H36" s="46"/>
      <c r="I36" s="865"/>
      <c r="J36" s="123" t="s">
        <v>1097</v>
      </c>
      <c r="N36" s="43">
        <v>7</v>
      </c>
      <c r="O36" s="146" t="s">
        <v>1088</v>
      </c>
      <c r="P36" s="43">
        <v>36</v>
      </c>
      <c r="Q36" s="43">
        <v>18</v>
      </c>
      <c r="R36" s="43">
        <v>6</v>
      </c>
      <c r="S36" s="43">
        <v>0</v>
      </c>
      <c r="T36" s="43">
        <v>12</v>
      </c>
      <c r="U36" s="43">
        <v>21</v>
      </c>
      <c r="V36" s="43">
        <v>66</v>
      </c>
      <c r="W36" s="43">
        <v>-45</v>
      </c>
    </row>
    <row r="37" spans="1:52" x14ac:dyDescent="0.25">
      <c r="A37" s="866" t="s">
        <v>1075</v>
      </c>
      <c r="B37" s="867" t="s">
        <v>252</v>
      </c>
      <c r="C37" s="865" t="s">
        <v>852</v>
      </c>
      <c r="D37" s="866" t="s">
        <v>612</v>
      </c>
      <c r="E37" s="46" t="s">
        <v>292</v>
      </c>
      <c r="F37" s="865" t="s">
        <v>1048</v>
      </c>
      <c r="G37" s="866" t="s">
        <v>1049</v>
      </c>
      <c r="H37" s="46" t="s">
        <v>739</v>
      </c>
      <c r="I37" s="865" t="s">
        <v>1076</v>
      </c>
      <c r="J37" s="123" t="s">
        <v>721</v>
      </c>
      <c r="N37" s="43">
        <v>8</v>
      </c>
      <c r="O37" s="146" t="s">
        <v>932</v>
      </c>
      <c r="P37" s="43">
        <v>34</v>
      </c>
      <c r="Q37" s="43">
        <v>18</v>
      </c>
      <c r="R37" s="43">
        <v>5</v>
      </c>
      <c r="S37" s="43">
        <v>2</v>
      </c>
      <c r="T37" s="43">
        <v>11</v>
      </c>
      <c r="U37" s="43">
        <v>24</v>
      </c>
      <c r="V37" s="43">
        <v>38</v>
      </c>
      <c r="W37" s="43">
        <v>-14</v>
      </c>
    </row>
    <row r="38" spans="1:52" x14ac:dyDescent="0.25">
      <c r="A38" s="866"/>
      <c r="B38" s="867"/>
      <c r="C38" s="865"/>
      <c r="D38" s="866"/>
      <c r="E38" s="46"/>
      <c r="F38" s="865"/>
      <c r="G38" s="866"/>
      <c r="H38" s="46"/>
      <c r="I38" s="865"/>
      <c r="J38" s="123" t="s">
        <v>1098</v>
      </c>
      <c r="N38" s="43">
        <v>9</v>
      </c>
      <c r="O38" s="146" t="s">
        <v>927</v>
      </c>
      <c r="P38" s="43">
        <v>22</v>
      </c>
      <c r="Q38" s="43">
        <v>18</v>
      </c>
      <c r="R38" s="43">
        <v>2</v>
      </c>
      <c r="S38" s="43">
        <v>0</v>
      </c>
      <c r="T38" s="43">
        <v>16</v>
      </c>
      <c r="U38" s="43">
        <v>13</v>
      </c>
      <c r="V38" s="43">
        <v>68</v>
      </c>
      <c r="W38" s="43">
        <v>-55</v>
      </c>
    </row>
    <row r="39" spans="1:52" x14ac:dyDescent="0.25">
      <c r="A39" s="866" t="s">
        <v>852</v>
      </c>
      <c r="B39" s="867" t="s">
        <v>733</v>
      </c>
      <c r="C39" s="865" t="s">
        <v>1078</v>
      </c>
      <c r="D39" s="866" t="s">
        <v>1048</v>
      </c>
      <c r="E39" s="46" t="s">
        <v>883</v>
      </c>
      <c r="F39" s="865" t="s">
        <v>646</v>
      </c>
      <c r="G39" s="866" t="s">
        <v>1079</v>
      </c>
      <c r="H39" s="46" t="s">
        <v>1082</v>
      </c>
      <c r="I39" s="865" t="s">
        <v>1049</v>
      </c>
      <c r="J39" s="123" t="s">
        <v>721</v>
      </c>
      <c r="N39" s="43">
        <v>10</v>
      </c>
      <c r="O39" s="146" t="s">
        <v>1099</v>
      </c>
      <c r="P39" s="43">
        <v>16</v>
      </c>
      <c r="Q39" s="43">
        <v>10</v>
      </c>
      <c r="R39" s="43">
        <v>2</v>
      </c>
      <c r="S39" s="43">
        <v>1</v>
      </c>
      <c r="T39" s="43">
        <v>7</v>
      </c>
      <c r="U39" s="43">
        <v>18</v>
      </c>
      <c r="V39" s="43">
        <v>37</v>
      </c>
      <c r="W39" s="43">
        <v>-19</v>
      </c>
    </row>
    <row r="40" spans="1:52" x14ac:dyDescent="0.25">
      <c r="A40" s="866"/>
      <c r="B40" s="867"/>
      <c r="C40" s="865"/>
      <c r="D40" s="866"/>
      <c r="E40" s="46"/>
      <c r="F40" s="865"/>
      <c r="G40" s="866"/>
      <c r="H40" s="46" t="s">
        <v>1093</v>
      </c>
      <c r="I40" s="865"/>
      <c r="J40" s="123" t="s">
        <v>1100</v>
      </c>
      <c r="N40" s="43">
        <v>11</v>
      </c>
      <c r="O40" s="146" t="s">
        <v>1059</v>
      </c>
      <c r="P40" s="43">
        <v>9</v>
      </c>
      <c r="Q40" s="43">
        <v>10</v>
      </c>
      <c r="R40" s="43">
        <v>0</v>
      </c>
      <c r="S40" s="43">
        <v>0</v>
      </c>
      <c r="T40" s="43">
        <v>10</v>
      </c>
      <c r="U40" s="43">
        <v>6</v>
      </c>
      <c r="V40" s="43">
        <v>50</v>
      </c>
      <c r="W40" s="43">
        <v>-44</v>
      </c>
    </row>
    <row r="41" spans="1:52" x14ac:dyDescent="0.25">
      <c r="A41" s="866" t="s">
        <v>1071</v>
      </c>
      <c r="B41" s="867" t="s">
        <v>853</v>
      </c>
      <c r="C41" s="865" t="s">
        <v>852</v>
      </c>
      <c r="D41" s="866" t="s">
        <v>621</v>
      </c>
      <c r="E41" s="46" t="s">
        <v>761</v>
      </c>
      <c r="F41" s="865" t="s">
        <v>1048</v>
      </c>
      <c r="G41" s="866" t="s">
        <v>1049</v>
      </c>
      <c r="H41" s="46" t="s">
        <v>726</v>
      </c>
      <c r="I41" s="865" t="s">
        <v>1083</v>
      </c>
      <c r="J41" s="123" t="s">
        <v>721</v>
      </c>
    </row>
    <row r="42" spans="1:52" x14ac:dyDescent="0.25">
      <c r="A42" s="866"/>
      <c r="B42" s="867"/>
      <c r="C42" s="865"/>
      <c r="D42" s="866"/>
      <c r="E42" s="46"/>
      <c r="F42" s="865"/>
      <c r="G42" s="866"/>
      <c r="H42" s="46"/>
      <c r="I42" s="865"/>
      <c r="J42" s="123" t="s">
        <v>1101</v>
      </c>
    </row>
    <row r="43" spans="1:52" x14ac:dyDescent="0.25">
      <c r="A43" s="866" t="s">
        <v>852</v>
      </c>
      <c r="B43" s="867" t="s">
        <v>761</v>
      </c>
      <c r="C43" s="865" t="s">
        <v>1064</v>
      </c>
      <c r="D43" s="866" t="s">
        <v>1048</v>
      </c>
      <c r="E43" s="46" t="s">
        <v>778</v>
      </c>
      <c r="F43" s="865" t="s">
        <v>899</v>
      </c>
      <c r="G43" s="866" t="s">
        <v>198</v>
      </c>
      <c r="H43" s="46"/>
      <c r="I43" s="865" t="s">
        <v>1049</v>
      </c>
      <c r="J43" s="123" t="s">
        <v>721</v>
      </c>
    </row>
    <row r="44" spans="1:52" x14ac:dyDescent="0.25">
      <c r="A44" s="866"/>
      <c r="B44" s="867"/>
      <c r="C44" s="865"/>
      <c r="D44" s="866"/>
      <c r="E44" s="46"/>
      <c r="F44" s="865"/>
      <c r="G44" s="866"/>
      <c r="H44" s="46"/>
      <c r="I44" s="865"/>
      <c r="J44" s="123" t="s">
        <v>1102</v>
      </c>
    </row>
    <row r="45" spans="1:52" x14ac:dyDescent="0.25">
      <c r="A45" s="874" t="s">
        <v>1052</v>
      </c>
      <c r="B45" s="901" t="s">
        <v>717</v>
      </c>
      <c r="C45" s="873" t="s">
        <v>852</v>
      </c>
      <c r="D45" s="874" t="s">
        <v>931</v>
      </c>
      <c r="E45" s="122" t="s">
        <v>1103</v>
      </c>
      <c r="F45" s="873" t="s">
        <v>1048</v>
      </c>
      <c r="G45" s="874" t="s">
        <v>1049</v>
      </c>
      <c r="H45" s="46" t="s">
        <v>947</v>
      </c>
      <c r="I45" s="873" t="s">
        <v>1088</v>
      </c>
      <c r="J45" s="123" t="s">
        <v>721</v>
      </c>
    </row>
    <row r="46" spans="1:52" x14ac:dyDescent="0.25">
      <c r="A46" s="874"/>
      <c r="B46" s="901"/>
      <c r="C46" s="873"/>
      <c r="D46" s="874"/>
      <c r="E46" s="47"/>
      <c r="F46" s="873"/>
      <c r="G46" s="874"/>
      <c r="H46" s="47"/>
      <c r="I46" s="873"/>
      <c r="J46" s="123" t="s">
        <v>1104</v>
      </c>
    </row>
    <row r="47" spans="1:52" ht="78.75" x14ac:dyDescent="0.25">
      <c r="A47" s="133"/>
      <c r="B47" s="133"/>
      <c r="C47" s="133"/>
      <c r="D47" s="133"/>
      <c r="E47" s="133"/>
      <c r="F47" s="133"/>
      <c r="G47" s="133"/>
      <c r="H47" s="133"/>
      <c r="I47" s="133"/>
      <c r="J47" s="133"/>
      <c r="O47" s="125" t="s">
        <v>972</v>
      </c>
      <c r="P47" s="126" t="s">
        <v>1105</v>
      </c>
      <c r="Q47" s="84" t="s">
        <v>1106</v>
      </c>
      <c r="R47" s="83" t="s">
        <v>1107</v>
      </c>
      <c r="S47" s="84" t="s">
        <v>1108</v>
      </c>
      <c r="T47" s="82" t="s">
        <v>1046</v>
      </c>
      <c r="U47" s="84" t="s">
        <v>1109</v>
      </c>
      <c r="V47" s="83" t="s">
        <v>1110</v>
      </c>
      <c r="W47" s="82" t="s">
        <v>1111</v>
      </c>
      <c r="X47" s="83" t="s">
        <v>1112</v>
      </c>
      <c r="Y47" s="84" t="s">
        <v>1113</v>
      </c>
      <c r="Z47" s="82" t="s">
        <v>974</v>
      </c>
      <c r="AA47" s="82" t="s">
        <v>1114</v>
      </c>
      <c r="AB47" s="84" t="s">
        <v>975</v>
      </c>
      <c r="AC47" s="83" t="s">
        <v>1115</v>
      </c>
      <c r="AD47" s="82" t="s">
        <v>1116</v>
      </c>
      <c r="AE47" s="83" t="s">
        <v>1117</v>
      </c>
      <c r="AF47" s="82" t="s">
        <v>1118</v>
      </c>
      <c r="AG47" s="127"/>
      <c r="AH47" s="82" t="s">
        <v>1107</v>
      </c>
      <c r="AI47" s="83" t="s">
        <v>1046</v>
      </c>
      <c r="AJ47" s="82" t="s">
        <v>1110</v>
      </c>
      <c r="AK47" s="83" t="s">
        <v>1111</v>
      </c>
      <c r="AL47" s="82" t="s">
        <v>1112</v>
      </c>
      <c r="AM47" s="83" t="s">
        <v>974</v>
      </c>
      <c r="AN47" s="83" t="s">
        <v>1114</v>
      </c>
      <c r="AO47" s="82" t="s">
        <v>1115</v>
      </c>
      <c r="AP47" s="83" t="s">
        <v>1116</v>
      </c>
      <c r="AQ47" s="82" t="s">
        <v>1117</v>
      </c>
      <c r="AR47" s="83" t="s">
        <v>1118</v>
      </c>
      <c r="AS47" s="128"/>
      <c r="AT47" s="78" t="s">
        <v>986</v>
      </c>
      <c r="AU47" s="78" t="s">
        <v>987</v>
      </c>
      <c r="AV47" s="81" t="s">
        <v>988</v>
      </c>
      <c r="AW47" s="81" t="s">
        <v>989</v>
      </c>
      <c r="AX47" s="82" t="s">
        <v>990</v>
      </c>
      <c r="AY47" s="83" t="s">
        <v>991</v>
      </c>
      <c r="AZ47" s="84" t="s">
        <v>992</v>
      </c>
    </row>
    <row r="48" spans="1:52" x14ac:dyDescent="0.25">
      <c r="A48" s="45" t="s">
        <v>520</v>
      </c>
      <c r="B48" s="148"/>
      <c r="C48" s="45" t="s">
        <v>663</v>
      </c>
      <c r="D48" s="867" t="s">
        <v>852</v>
      </c>
      <c r="E48" s="867" t="s">
        <v>334</v>
      </c>
      <c r="F48" s="867" t="s">
        <v>1119</v>
      </c>
      <c r="G48" s="46" t="s">
        <v>721</v>
      </c>
      <c r="H48" s="133"/>
      <c r="I48" s="133"/>
      <c r="J48" s="133"/>
      <c r="O48" s="134" t="s">
        <v>1120</v>
      </c>
      <c r="P48" s="135"/>
      <c r="Q48" s="99"/>
      <c r="R48" s="98"/>
      <c r="S48" s="99"/>
      <c r="T48" s="97"/>
      <c r="U48" s="99"/>
      <c r="V48" s="98"/>
      <c r="W48" s="97"/>
      <c r="X48" s="98"/>
      <c r="Y48" s="99"/>
      <c r="Z48" s="97"/>
      <c r="AA48" s="97"/>
      <c r="AB48" s="99"/>
      <c r="AC48" s="98">
        <v>1</v>
      </c>
      <c r="AD48" s="97">
        <v>1</v>
      </c>
      <c r="AE48" s="98">
        <v>2</v>
      </c>
      <c r="AF48" s="97"/>
      <c r="AG48" s="136"/>
      <c r="AH48" s="97"/>
      <c r="AI48" s="98">
        <v>2</v>
      </c>
      <c r="AJ48" s="97">
        <v>1</v>
      </c>
      <c r="AK48" s="98">
        <v>1</v>
      </c>
      <c r="AL48" s="97"/>
      <c r="AM48" s="98"/>
      <c r="AN48" s="98"/>
      <c r="AO48" s="97">
        <v>1</v>
      </c>
      <c r="AP48" s="98">
        <v>2</v>
      </c>
      <c r="AQ48" s="97">
        <v>1</v>
      </c>
      <c r="AR48" s="96"/>
      <c r="AS48" s="132"/>
      <c r="AT48" s="86">
        <f t="shared" ref="AT48:AT61" si="0">SUM(P48:AR48)</f>
        <v>12</v>
      </c>
      <c r="AU48" s="2">
        <f t="shared" ref="AU48:AU61" si="1">SUM(R48,T48,V48:X48,Z48:AA48,AC48:AR48)</f>
        <v>12</v>
      </c>
      <c r="AV48" s="2">
        <f t="shared" ref="AV48:AV61" si="2">SUM(R48,T48,V48:X48,Z48:AA48,AC48:AF48)</f>
        <v>4</v>
      </c>
      <c r="AW48" s="2">
        <f t="shared" ref="AW48:AW61" si="3">SUM(AH48:AR48)</f>
        <v>8</v>
      </c>
      <c r="AX48" s="89">
        <f t="shared" ref="AX48:AX61" si="4">SUM(T48,W48,Z48:AA48,AD48,AF48,AH48,AJ48,AL48,AO48,AQ48)</f>
        <v>4</v>
      </c>
      <c r="AY48" s="90">
        <f t="shared" ref="AY48:AY61" si="5">SUM(R48,V48,X48,AC48,AE48,AI48,AK48,AM48:AN48,AP48,AR48)</f>
        <v>8</v>
      </c>
      <c r="AZ48" s="91">
        <f t="shared" ref="AZ48:AZ61" si="6">SUM(P48,Q48,S48,U48,Y48,AB48)</f>
        <v>0</v>
      </c>
    </row>
    <row r="49" spans="1:52" x14ac:dyDescent="0.25">
      <c r="A49" s="148"/>
      <c r="B49" s="148"/>
      <c r="C49" s="148"/>
      <c r="D49" s="867"/>
      <c r="E49" s="867"/>
      <c r="F49" s="867"/>
      <c r="G49" s="46" t="s">
        <v>1121</v>
      </c>
      <c r="H49" s="133"/>
      <c r="I49" s="133"/>
      <c r="J49" s="133"/>
      <c r="O49" s="19" t="s">
        <v>1122</v>
      </c>
      <c r="P49" s="130">
        <v>2</v>
      </c>
      <c r="Q49" s="91">
        <v>1</v>
      </c>
      <c r="R49" s="90"/>
      <c r="S49" s="91"/>
      <c r="T49" s="89"/>
      <c r="U49" s="91"/>
      <c r="V49" s="90"/>
      <c r="W49" s="89">
        <v>1</v>
      </c>
      <c r="X49" s="90"/>
      <c r="Y49" s="91">
        <v>1</v>
      </c>
      <c r="Z49" s="89"/>
      <c r="AA49" s="89"/>
      <c r="AB49" s="91"/>
      <c r="AC49" s="90"/>
      <c r="AD49" s="89"/>
      <c r="AE49" s="90"/>
      <c r="AF49" s="89"/>
      <c r="AG49" s="131"/>
      <c r="AH49" s="89"/>
      <c r="AI49" s="90"/>
      <c r="AJ49" s="89">
        <v>4</v>
      </c>
      <c r="AK49" s="90"/>
      <c r="AL49" s="89">
        <v>2</v>
      </c>
      <c r="AM49" s="90"/>
      <c r="AN49" s="90"/>
      <c r="AO49" s="89">
        <v>1</v>
      </c>
      <c r="AP49" s="90"/>
      <c r="AQ49" s="89"/>
      <c r="AR49" s="2"/>
      <c r="AS49" s="132"/>
      <c r="AT49" s="86">
        <f t="shared" si="0"/>
        <v>12</v>
      </c>
      <c r="AU49" s="2">
        <f t="shared" si="1"/>
        <v>8</v>
      </c>
      <c r="AV49" s="2">
        <f t="shared" si="2"/>
        <v>1</v>
      </c>
      <c r="AW49" s="2">
        <f t="shared" si="3"/>
        <v>7</v>
      </c>
      <c r="AX49" s="89">
        <f t="shared" si="4"/>
        <v>8</v>
      </c>
      <c r="AY49" s="90">
        <f t="shared" si="5"/>
        <v>0</v>
      </c>
      <c r="AZ49" s="91">
        <f t="shared" si="6"/>
        <v>4</v>
      </c>
    </row>
    <row r="50" spans="1:52" x14ac:dyDescent="0.25">
      <c r="A50" s="45" t="s">
        <v>520</v>
      </c>
      <c r="B50" s="148"/>
      <c r="C50" s="45" t="s">
        <v>1123</v>
      </c>
      <c r="D50" s="867" t="s">
        <v>1124</v>
      </c>
      <c r="E50" s="867" t="s">
        <v>234</v>
      </c>
      <c r="F50" s="867" t="s">
        <v>852</v>
      </c>
      <c r="G50" s="46" t="s">
        <v>721</v>
      </c>
      <c r="H50" s="133"/>
      <c r="I50" s="133"/>
      <c r="J50" s="133"/>
      <c r="O50" s="19" t="s">
        <v>995</v>
      </c>
      <c r="P50" s="130">
        <v>1</v>
      </c>
      <c r="Q50" s="91">
        <v>1</v>
      </c>
      <c r="R50" s="90"/>
      <c r="S50" s="91"/>
      <c r="T50" s="89">
        <v>1</v>
      </c>
      <c r="U50" s="91"/>
      <c r="V50" s="90"/>
      <c r="W50" s="89">
        <v>1</v>
      </c>
      <c r="X50" s="90"/>
      <c r="Y50" s="91">
        <v>2</v>
      </c>
      <c r="Z50" s="89"/>
      <c r="AA50" s="89"/>
      <c r="AB50" s="91"/>
      <c r="AC50" s="90"/>
      <c r="AD50" s="89"/>
      <c r="AE50" s="90"/>
      <c r="AF50" s="89"/>
      <c r="AG50" s="131"/>
      <c r="AH50" s="89"/>
      <c r="AI50" s="90"/>
      <c r="AJ50" s="89"/>
      <c r="AK50" s="90"/>
      <c r="AL50" s="89"/>
      <c r="AM50" s="90"/>
      <c r="AN50" s="90"/>
      <c r="AO50" s="89">
        <v>1</v>
      </c>
      <c r="AP50" s="90"/>
      <c r="AQ50" s="89">
        <v>3</v>
      </c>
      <c r="AR50" s="2"/>
      <c r="AS50" s="132"/>
      <c r="AT50" s="86">
        <f t="shared" si="0"/>
        <v>10</v>
      </c>
      <c r="AU50" s="2">
        <f t="shared" si="1"/>
        <v>6</v>
      </c>
      <c r="AV50" s="2">
        <f t="shared" si="2"/>
        <v>2</v>
      </c>
      <c r="AW50" s="2">
        <f t="shared" si="3"/>
        <v>4</v>
      </c>
      <c r="AX50" s="89">
        <f t="shared" si="4"/>
        <v>6</v>
      </c>
      <c r="AY50" s="90">
        <f t="shared" si="5"/>
        <v>0</v>
      </c>
      <c r="AZ50" s="91">
        <f t="shared" si="6"/>
        <v>4</v>
      </c>
    </row>
    <row r="51" spans="1:52" x14ac:dyDescent="0.25">
      <c r="A51" s="148"/>
      <c r="B51" s="148"/>
      <c r="C51" s="148"/>
      <c r="D51" s="867"/>
      <c r="E51" s="867"/>
      <c r="F51" s="867"/>
      <c r="G51" s="46" t="s">
        <v>1125</v>
      </c>
      <c r="H51" s="133"/>
      <c r="I51" s="133"/>
      <c r="J51" s="133"/>
      <c r="O51" s="19" t="s">
        <v>994</v>
      </c>
      <c r="P51" s="130"/>
      <c r="Q51" s="91">
        <v>2</v>
      </c>
      <c r="R51" s="90"/>
      <c r="S51" s="91"/>
      <c r="T51" s="89"/>
      <c r="U51" s="91"/>
      <c r="V51" s="90"/>
      <c r="W51" s="89"/>
      <c r="X51" s="90">
        <v>2</v>
      </c>
      <c r="Y51" s="91"/>
      <c r="Z51" s="89"/>
      <c r="AA51" s="89"/>
      <c r="AB51" s="91"/>
      <c r="AC51" s="90"/>
      <c r="AD51" s="89"/>
      <c r="AE51" s="90"/>
      <c r="AF51" s="89"/>
      <c r="AG51" s="131"/>
      <c r="AH51" s="89">
        <v>1</v>
      </c>
      <c r="AI51" s="90"/>
      <c r="AJ51" s="89">
        <v>2</v>
      </c>
      <c r="AK51" s="90"/>
      <c r="AL51" s="89"/>
      <c r="AM51" s="90"/>
      <c r="AN51" s="90"/>
      <c r="AO51" s="89"/>
      <c r="AP51" s="90"/>
      <c r="AQ51" s="89"/>
      <c r="AR51" s="2">
        <v>1</v>
      </c>
      <c r="AS51" s="132"/>
      <c r="AT51" s="86">
        <f t="shared" si="0"/>
        <v>8</v>
      </c>
      <c r="AU51" s="2">
        <f t="shared" si="1"/>
        <v>6</v>
      </c>
      <c r="AV51" s="2">
        <f t="shared" si="2"/>
        <v>2</v>
      </c>
      <c r="AW51" s="2">
        <f t="shared" si="3"/>
        <v>4</v>
      </c>
      <c r="AX51" s="89">
        <f t="shared" si="4"/>
        <v>3</v>
      </c>
      <c r="AY51" s="90">
        <f t="shared" si="5"/>
        <v>3</v>
      </c>
      <c r="AZ51" s="91">
        <f t="shared" si="6"/>
        <v>2</v>
      </c>
    </row>
    <row r="52" spans="1:52" x14ac:dyDescent="0.25">
      <c r="A52" s="45" t="s">
        <v>520</v>
      </c>
      <c r="B52" s="148"/>
      <c r="C52" s="45" t="s">
        <v>1126</v>
      </c>
      <c r="D52" s="867" t="s">
        <v>852</v>
      </c>
      <c r="E52" s="892" t="s">
        <v>748</v>
      </c>
      <c r="F52" s="867" t="s">
        <v>1127</v>
      </c>
      <c r="G52" s="46" t="s">
        <v>721</v>
      </c>
      <c r="H52" s="133"/>
      <c r="I52" s="133"/>
      <c r="J52" s="133"/>
      <c r="O52" s="19" t="s">
        <v>1128</v>
      </c>
      <c r="P52" s="135"/>
      <c r="Q52" s="99"/>
      <c r="R52" s="98"/>
      <c r="S52" s="99"/>
      <c r="T52" s="97"/>
      <c r="U52" s="99"/>
      <c r="V52" s="98"/>
      <c r="W52" s="97"/>
      <c r="X52" s="98"/>
      <c r="Y52" s="99"/>
      <c r="Z52" s="97"/>
      <c r="AA52" s="97"/>
      <c r="AB52" s="99">
        <v>2</v>
      </c>
      <c r="AC52" s="98">
        <v>1</v>
      </c>
      <c r="AD52" s="97"/>
      <c r="AE52" s="98"/>
      <c r="AF52" s="97">
        <v>1</v>
      </c>
      <c r="AG52" s="136"/>
      <c r="AH52" s="97"/>
      <c r="AI52" s="98"/>
      <c r="AJ52" s="97"/>
      <c r="AK52" s="98"/>
      <c r="AL52" s="97"/>
      <c r="AM52" s="98"/>
      <c r="AN52" s="98"/>
      <c r="AO52" s="97"/>
      <c r="AP52" s="98"/>
      <c r="AQ52" s="97"/>
      <c r="AR52" s="96"/>
      <c r="AS52" s="132"/>
      <c r="AT52" s="86">
        <f t="shared" si="0"/>
        <v>4</v>
      </c>
      <c r="AU52" s="2">
        <f t="shared" si="1"/>
        <v>2</v>
      </c>
      <c r="AV52" s="2">
        <f t="shared" si="2"/>
        <v>2</v>
      </c>
      <c r="AW52" s="2">
        <f t="shared" si="3"/>
        <v>0</v>
      </c>
      <c r="AX52" s="89">
        <f t="shared" si="4"/>
        <v>1</v>
      </c>
      <c r="AY52" s="90">
        <f t="shared" si="5"/>
        <v>1</v>
      </c>
      <c r="AZ52" s="91">
        <f t="shared" si="6"/>
        <v>2</v>
      </c>
    </row>
    <row r="53" spans="1:52" x14ac:dyDescent="0.25">
      <c r="A53" s="148"/>
      <c r="B53" s="148"/>
      <c r="C53" s="148"/>
      <c r="D53" s="867"/>
      <c r="E53" s="892"/>
      <c r="F53" s="867"/>
      <c r="G53" s="46" t="s">
        <v>1129</v>
      </c>
      <c r="H53" s="133"/>
      <c r="I53" s="133"/>
      <c r="J53" s="133"/>
      <c r="O53" s="134" t="s">
        <v>998</v>
      </c>
      <c r="P53" s="135"/>
      <c r="Q53" s="99"/>
      <c r="R53" s="98"/>
      <c r="S53" s="99"/>
      <c r="T53" s="97"/>
      <c r="U53" s="99">
        <v>1</v>
      </c>
      <c r="V53" s="98"/>
      <c r="W53" s="97">
        <v>1</v>
      </c>
      <c r="X53" s="98"/>
      <c r="Y53" s="99"/>
      <c r="Z53" s="97"/>
      <c r="AA53" s="97">
        <v>1</v>
      </c>
      <c r="AB53" s="99"/>
      <c r="AC53" s="98"/>
      <c r="AD53" s="97"/>
      <c r="AE53" s="98"/>
      <c r="AF53" s="97"/>
      <c r="AG53" s="136"/>
      <c r="AH53" s="97"/>
      <c r="AI53" s="98"/>
      <c r="AJ53" s="97"/>
      <c r="AK53" s="98"/>
      <c r="AL53" s="97"/>
      <c r="AM53" s="98"/>
      <c r="AN53" s="98"/>
      <c r="AO53" s="97"/>
      <c r="AP53" s="98"/>
      <c r="AQ53" s="97"/>
      <c r="AR53" s="96"/>
      <c r="AS53" s="132"/>
      <c r="AT53" s="86">
        <f t="shared" si="0"/>
        <v>3</v>
      </c>
      <c r="AU53" s="2">
        <f t="shared" si="1"/>
        <v>2</v>
      </c>
      <c r="AV53" s="2">
        <f t="shared" si="2"/>
        <v>2</v>
      </c>
      <c r="AW53" s="2">
        <f t="shared" si="3"/>
        <v>0</v>
      </c>
      <c r="AX53" s="89">
        <f t="shared" si="4"/>
        <v>2</v>
      </c>
      <c r="AY53" s="90">
        <f t="shared" si="5"/>
        <v>0</v>
      </c>
      <c r="AZ53" s="91">
        <f t="shared" si="6"/>
        <v>1</v>
      </c>
    </row>
    <row r="54" spans="1:52" x14ac:dyDescent="0.25">
      <c r="A54" s="45" t="s">
        <v>813</v>
      </c>
      <c r="B54" s="148"/>
      <c r="C54" s="45" t="s">
        <v>1126</v>
      </c>
      <c r="D54" s="867" t="s">
        <v>1109</v>
      </c>
      <c r="E54" s="867" t="s">
        <v>789</v>
      </c>
      <c r="F54" s="867" t="s">
        <v>852</v>
      </c>
      <c r="G54" s="46" t="s">
        <v>721</v>
      </c>
      <c r="H54" s="133"/>
      <c r="I54" s="133"/>
      <c r="J54" s="133"/>
      <c r="O54" s="19" t="s">
        <v>1130</v>
      </c>
      <c r="P54" s="130"/>
      <c r="Q54" s="91"/>
      <c r="R54" s="90"/>
      <c r="S54" s="91"/>
      <c r="T54" s="89">
        <v>1</v>
      </c>
      <c r="U54" s="91"/>
      <c r="V54" s="90"/>
      <c r="W54" s="89"/>
      <c r="X54" s="90"/>
      <c r="Y54" s="91"/>
      <c r="Z54" s="89"/>
      <c r="AA54" s="89"/>
      <c r="AB54" s="91"/>
      <c r="AC54" s="90"/>
      <c r="AD54" s="89"/>
      <c r="AE54" s="90"/>
      <c r="AF54" s="89"/>
      <c r="AG54" s="131"/>
      <c r="AH54" s="89"/>
      <c r="AI54" s="90"/>
      <c r="AJ54" s="89"/>
      <c r="AK54" s="90"/>
      <c r="AL54" s="89">
        <v>1</v>
      </c>
      <c r="AM54" s="90"/>
      <c r="AN54" s="90"/>
      <c r="AO54" s="89"/>
      <c r="AP54" s="90"/>
      <c r="AQ54" s="89"/>
      <c r="AR54" s="2"/>
      <c r="AS54" s="132"/>
      <c r="AT54" s="86">
        <f t="shared" si="0"/>
        <v>2</v>
      </c>
      <c r="AU54" s="2">
        <f t="shared" si="1"/>
        <v>2</v>
      </c>
      <c r="AV54" s="2">
        <f t="shared" si="2"/>
        <v>1</v>
      </c>
      <c r="AW54" s="2">
        <f t="shared" si="3"/>
        <v>1</v>
      </c>
      <c r="AX54" s="89">
        <f t="shared" si="4"/>
        <v>2</v>
      </c>
      <c r="AY54" s="90">
        <f t="shared" si="5"/>
        <v>0</v>
      </c>
      <c r="AZ54" s="91">
        <f t="shared" si="6"/>
        <v>0</v>
      </c>
    </row>
    <row r="55" spans="1:52" x14ac:dyDescent="0.25">
      <c r="A55" s="148"/>
      <c r="B55" s="148"/>
      <c r="C55" s="148"/>
      <c r="D55" s="867"/>
      <c r="E55" s="867"/>
      <c r="F55" s="867"/>
      <c r="G55" s="46" t="s">
        <v>1131</v>
      </c>
      <c r="H55" s="133"/>
      <c r="I55" s="133"/>
      <c r="J55" s="133"/>
      <c r="O55" s="19" t="s">
        <v>1000</v>
      </c>
      <c r="P55" s="130"/>
      <c r="Q55" s="91">
        <v>1</v>
      </c>
      <c r="R55" s="90"/>
      <c r="S55" s="91">
        <v>1</v>
      </c>
      <c r="T55" s="89"/>
      <c r="U55" s="91"/>
      <c r="V55" s="90"/>
      <c r="W55" s="89"/>
      <c r="X55" s="90"/>
      <c r="Y55" s="91"/>
      <c r="Z55" s="89"/>
      <c r="AA55" s="89"/>
      <c r="AB55" s="91"/>
      <c r="AC55" s="90"/>
      <c r="AD55" s="89"/>
      <c r="AE55" s="90"/>
      <c r="AF55" s="89"/>
      <c r="AG55" s="131"/>
      <c r="AH55" s="89"/>
      <c r="AI55" s="90"/>
      <c r="AJ55" s="89"/>
      <c r="AK55" s="90"/>
      <c r="AL55" s="89"/>
      <c r="AM55" s="90"/>
      <c r="AN55" s="90"/>
      <c r="AO55" s="89"/>
      <c r="AP55" s="90"/>
      <c r="AQ55" s="89"/>
      <c r="AR55" s="2"/>
      <c r="AS55" s="132"/>
      <c r="AT55" s="86">
        <f t="shared" si="0"/>
        <v>2</v>
      </c>
      <c r="AU55" s="2">
        <f t="shared" si="1"/>
        <v>0</v>
      </c>
      <c r="AV55" s="2">
        <f t="shared" si="2"/>
        <v>0</v>
      </c>
      <c r="AW55" s="2">
        <f t="shared" si="3"/>
        <v>0</v>
      </c>
      <c r="AX55" s="89">
        <f t="shared" si="4"/>
        <v>0</v>
      </c>
      <c r="AY55" s="90">
        <f t="shared" si="5"/>
        <v>0</v>
      </c>
      <c r="AZ55" s="91">
        <f t="shared" si="6"/>
        <v>2</v>
      </c>
    </row>
    <row r="56" spans="1:52" ht="15" customHeight="1" x14ac:dyDescent="0.25">
      <c r="A56" s="45" t="s">
        <v>414</v>
      </c>
      <c r="B56" s="148"/>
      <c r="C56" s="45" t="s">
        <v>1123</v>
      </c>
      <c r="D56" s="867" t="s">
        <v>852</v>
      </c>
      <c r="E56" s="902" t="s">
        <v>1132</v>
      </c>
      <c r="F56" s="867" t="s">
        <v>1133</v>
      </c>
      <c r="G56" s="46" t="s">
        <v>721</v>
      </c>
      <c r="H56" s="133"/>
      <c r="I56" s="133"/>
      <c r="J56" s="133"/>
      <c r="O56" s="134" t="s">
        <v>1134</v>
      </c>
      <c r="P56" s="135"/>
      <c r="Q56" s="99"/>
      <c r="R56" s="98"/>
      <c r="S56" s="99"/>
      <c r="T56" s="97"/>
      <c r="U56" s="99"/>
      <c r="V56" s="98"/>
      <c r="W56" s="97"/>
      <c r="X56" s="98"/>
      <c r="Y56" s="99"/>
      <c r="Z56" s="97"/>
      <c r="AA56" s="97"/>
      <c r="AB56" s="99"/>
      <c r="AC56" s="98">
        <v>1</v>
      </c>
      <c r="AD56" s="97"/>
      <c r="AE56" s="98"/>
      <c r="AF56" s="97"/>
      <c r="AG56" s="136"/>
      <c r="AH56" s="97"/>
      <c r="AI56" s="98"/>
      <c r="AJ56" s="97"/>
      <c r="AK56" s="98"/>
      <c r="AL56" s="97"/>
      <c r="AM56" s="98"/>
      <c r="AN56" s="98"/>
      <c r="AO56" s="97"/>
      <c r="AP56" s="98"/>
      <c r="AQ56" s="97"/>
      <c r="AR56" s="96"/>
      <c r="AS56" s="132"/>
      <c r="AT56" s="86">
        <f t="shared" si="0"/>
        <v>1</v>
      </c>
      <c r="AU56" s="2">
        <f t="shared" si="1"/>
        <v>1</v>
      </c>
      <c r="AV56" s="2">
        <f t="shared" si="2"/>
        <v>1</v>
      </c>
      <c r="AW56" s="2">
        <f t="shared" si="3"/>
        <v>0</v>
      </c>
      <c r="AX56" s="89">
        <f t="shared" si="4"/>
        <v>0</v>
      </c>
      <c r="AY56" s="90">
        <f t="shared" si="5"/>
        <v>1</v>
      </c>
      <c r="AZ56" s="91">
        <f t="shared" si="6"/>
        <v>0</v>
      </c>
    </row>
    <row r="57" spans="1:52" x14ac:dyDescent="0.25">
      <c r="A57" s="148"/>
      <c r="B57" s="148"/>
      <c r="C57" s="148"/>
      <c r="D57" s="867"/>
      <c r="E57" s="902"/>
      <c r="F57" s="867"/>
      <c r="G57" s="46" t="s">
        <v>1135</v>
      </c>
      <c r="H57" s="133"/>
      <c r="I57" s="133"/>
      <c r="J57" s="133"/>
      <c r="O57" s="134" t="s">
        <v>1028</v>
      </c>
      <c r="P57" s="135"/>
      <c r="Q57" s="99"/>
      <c r="R57" s="98"/>
      <c r="S57" s="99"/>
      <c r="T57" s="97"/>
      <c r="U57" s="99"/>
      <c r="V57" s="98"/>
      <c r="W57" s="97"/>
      <c r="X57" s="98"/>
      <c r="Y57" s="99"/>
      <c r="Z57" s="97"/>
      <c r="AA57" s="97"/>
      <c r="AB57" s="99"/>
      <c r="AC57" s="98"/>
      <c r="AD57" s="97"/>
      <c r="AE57" s="98"/>
      <c r="AF57" s="97">
        <v>1</v>
      </c>
      <c r="AG57" s="136"/>
      <c r="AH57" s="97"/>
      <c r="AI57" s="98"/>
      <c r="AJ57" s="97"/>
      <c r="AK57" s="98"/>
      <c r="AL57" s="97"/>
      <c r="AM57" s="98"/>
      <c r="AN57" s="98"/>
      <c r="AO57" s="97"/>
      <c r="AP57" s="98"/>
      <c r="AQ57" s="97"/>
      <c r="AR57" s="96"/>
      <c r="AS57" s="132"/>
      <c r="AT57" s="86">
        <f t="shared" si="0"/>
        <v>1</v>
      </c>
      <c r="AU57" s="2">
        <f t="shared" si="1"/>
        <v>1</v>
      </c>
      <c r="AV57" s="2">
        <f t="shared" si="2"/>
        <v>1</v>
      </c>
      <c r="AW57" s="2">
        <f t="shared" si="3"/>
        <v>0</v>
      </c>
      <c r="AX57" s="89">
        <f t="shared" si="4"/>
        <v>1</v>
      </c>
      <c r="AY57" s="90">
        <f t="shared" si="5"/>
        <v>0</v>
      </c>
      <c r="AZ57" s="91">
        <f t="shared" si="6"/>
        <v>0</v>
      </c>
    </row>
    <row r="58" spans="1:52" x14ac:dyDescent="0.25">
      <c r="A58" s="45" t="s">
        <v>814</v>
      </c>
      <c r="B58" s="148"/>
      <c r="C58" s="45" t="s">
        <v>1126</v>
      </c>
      <c r="D58" s="867" t="s">
        <v>975</v>
      </c>
      <c r="E58" s="867" t="s">
        <v>273</v>
      </c>
      <c r="F58" s="867" t="s">
        <v>852</v>
      </c>
      <c r="G58" s="46" t="s">
        <v>721</v>
      </c>
      <c r="H58" s="133"/>
      <c r="I58" s="133"/>
      <c r="J58" s="133"/>
      <c r="O58" s="134" t="s">
        <v>1041</v>
      </c>
      <c r="P58" s="135"/>
      <c r="Q58" s="99"/>
      <c r="R58" s="98"/>
      <c r="S58" s="99"/>
      <c r="T58" s="97"/>
      <c r="U58" s="99"/>
      <c r="V58" s="98"/>
      <c r="W58" s="97"/>
      <c r="X58" s="98"/>
      <c r="Y58" s="99"/>
      <c r="Z58" s="97"/>
      <c r="AA58" s="97"/>
      <c r="AB58" s="99"/>
      <c r="AC58" s="98"/>
      <c r="AD58" s="97"/>
      <c r="AE58" s="98"/>
      <c r="AF58" s="97"/>
      <c r="AG58" s="136"/>
      <c r="AH58" s="97"/>
      <c r="AI58" s="98"/>
      <c r="AJ58" s="97">
        <v>1</v>
      </c>
      <c r="AK58" s="98"/>
      <c r="AL58" s="97"/>
      <c r="AM58" s="98"/>
      <c r="AN58" s="98"/>
      <c r="AO58" s="97"/>
      <c r="AP58" s="98"/>
      <c r="AQ58" s="97"/>
      <c r="AR58" s="96"/>
      <c r="AS58" s="132"/>
      <c r="AT58" s="86">
        <f t="shared" si="0"/>
        <v>1</v>
      </c>
      <c r="AU58" s="2">
        <f t="shared" si="1"/>
        <v>1</v>
      </c>
      <c r="AV58" s="2">
        <f t="shared" si="2"/>
        <v>0</v>
      </c>
      <c r="AW58" s="2">
        <f t="shared" si="3"/>
        <v>1</v>
      </c>
      <c r="AX58" s="89">
        <f t="shared" si="4"/>
        <v>1</v>
      </c>
      <c r="AY58" s="90">
        <f t="shared" si="5"/>
        <v>0</v>
      </c>
      <c r="AZ58" s="91">
        <f t="shared" si="6"/>
        <v>0</v>
      </c>
    </row>
    <row r="59" spans="1:52" x14ac:dyDescent="0.25">
      <c r="A59" s="148"/>
      <c r="B59" s="148"/>
      <c r="C59" s="148"/>
      <c r="D59" s="867"/>
      <c r="E59" s="867"/>
      <c r="F59" s="867"/>
      <c r="G59" s="46" t="s">
        <v>1136</v>
      </c>
      <c r="H59" s="133"/>
      <c r="I59" s="133"/>
      <c r="J59" s="133"/>
      <c r="O59" s="19" t="s">
        <v>1004</v>
      </c>
      <c r="P59" s="130"/>
      <c r="Q59" s="91"/>
      <c r="R59" s="90"/>
      <c r="S59" s="91"/>
      <c r="T59" s="89"/>
      <c r="U59" s="91">
        <v>1</v>
      </c>
      <c r="V59" s="90"/>
      <c r="W59" s="89"/>
      <c r="X59" s="90"/>
      <c r="Y59" s="91"/>
      <c r="Z59" s="89"/>
      <c r="AA59" s="89"/>
      <c r="AB59" s="91"/>
      <c r="AC59" s="90"/>
      <c r="AD59" s="89"/>
      <c r="AE59" s="90"/>
      <c r="AF59" s="89"/>
      <c r="AG59" s="131"/>
      <c r="AH59" s="89"/>
      <c r="AI59" s="90"/>
      <c r="AJ59" s="89"/>
      <c r="AK59" s="90"/>
      <c r="AL59" s="89"/>
      <c r="AM59" s="90"/>
      <c r="AN59" s="90"/>
      <c r="AO59" s="89"/>
      <c r="AP59" s="90"/>
      <c r="AQ59" s="89"/>
      <c r="AR59" s="2"/>
      <c r="AS59" s="132"/>
      <c r="AT59" s="86">
        <f t="shared" si="0"/>
        <v>1</v>
      </c>
      <c r="AU59" s="2">
        <f t="shared" si="1"/>
        <v>0</v>
      </c>
      <c r="AV59" s="2">
        <f t="shared" si="2"/>
        <v>0</v>
      </c>
      <c r="AW59" s="2">
        <f t="shared" si="3"/>
        <v>0</v>
      </c>
      <c r="AX59" s="89">
        <f t="shared" si="4"/>
        <v>0</v>
      </c>
      <c r="AY59" s="90">
        <f t="shared" si="5"/>
        <v>0</v>
      </c>
      <c r="AZ59" s="91">
        <f t="shared" si="6"/>
        <v>1</v>
      </c>
    </row>
    <row r="60" spans="1:52" ht="15" customHeight="1" x14ac:dyDescent="0.25">
      <c r="A60" s="45" t="s">
        <v>814</v>
      </c>
      <c r="B60" s="148"/>
      <c r="C60" s="45" t="s">
        <v>1137</v>
      </c>
      <c r="D60" s="867" t="s">
        <v>852</v>
      </c>
      <c r="E60" s="902" t="s">
        <v>358</v>
      </c>
      <c r="F60" s="867" t="s">
        <v>1138</v>
      </c>
      <c r="G60" s="46" t="s">
        <v>721</v>
      </c>
      <c r="H60" s="133"/>
      <c r="I60" s="133"/>
      <c r="J60" s="133"/>
      <c r="O60" s="134" t="s">
        <v>1030</v>
      </c>
      <c r="P60" s="135"/>
      <c r="Q60" s="99"/>
      <c r="R60" s="98"/>
      <c r="S60" s="99"/>
      <c r="T60" s="97"/>
      <c r="U60" s="99"/>
      <c r="V60" s="98"/>
      <c r="W60" s="97"/>
      <c r="X60" s="98"/>
      <c r="Y60" s="99"/>
      <c r="Z60" s="97"/>
      <c r="AA60" s="97"/>
      <c r="AB60" s="99">
        <v>1</v>
      </c>
      <c r="AC60" s="98"/>
      <c r="AD60" s="97"/>
      <c r="AE60" s="98"/>
      <c r="AF60" s="97"/>
      <c r="AG60" s="136"/>
      <c r="AH60" s="97"/>
      <c r="AI60" s="98"/>
      <c r="AJ60" s="97"/>
      <c r="AK60" s="98"/>
      <c r="AL60" s="97"/>
      <c r="AM60" s="98"/>
      <c r="AN60" s="98"/>
      <c r="AO60" s="97"/>
      <c r="AP60" s="98"/>
      <c r="AQ60" s="97"/>
      <c r="AR60" s="96"/>
      <c r="AS60" s="132"/>
      <c r="AT60" s="86">
        <f t="shared" si="0"/>
        <v>1</v>
      </c>
      <c r="AU60" s="2">
        <f t="shared" si="1"/>
        <v>0</v>
      </c>
      <c r="AV60" s="2">
        <f t="shared" si="2"/>
        <v>0</v>
      </c>
      <c r="AW60" s="2">
        <f t="shared" si="3"/>
        <v>0</v>
      </c>
      <c r="AX60" s="89">
        <f t="shared" si="4"/>
        <v>0</v>
      </c>
      <c r="AY60" s="90">
        <f t="shared" si="5"/>
        <v>0</v>
      </c>
      <c r="AZ60" s="91">
        <f t="shared" si="6"/>
        <v>1</v>
      </c>
    </row>
    <row r="61" spans="1:52" x14ac:dyDescent="0.25">
      <c r="A61" s="148"/>
      <c r="B61" s="148"/>
      <c r="C61" s="148"/>
      <c r="D61" s="867"/>
      <c r="E61" s="902"/>
      <c r="F61" s="867"/>
      <c r="G61" s="46" t="s">
        <v>1139</v>
      </c>
      <c r="H61" s="133"/>
      <c r="I61" s="133"/>
      <c r="J61" s="133"/>
      <c r="O61" s="137" t="s">
        <v>537</v>
      </c>
      <c r="P61" s="135"/>
      <c r="Q61" s="99"/>
      <c r="R61" s="98"/>
      <c r="S61" s="99"/>
      <c r="T61" s="97"/>
      <c r="U61" s="99"/>
      <c r="V61" s="98"/>
      <c r="W61" s="97"/>
      <c r="X61" s="98"/>
      <c r="Y61" s="99"/>
      <c r="Z61" s="97"/>
      <c r="AA61" s="97"/>
      <c r="AB61" s="99"/>
      <c r="AC61" s="98"/>
      <c r="AD61" s="97">
        <v>1</v>
      </c>
      <c r="AE61" s="98">
        <v>1</v>
      </c>
      <c r="AF61" s="97"/>
      <c r="AG61" s="136"/>
      <c r="AH61" s="97"/>
      <c r="AI61" s="98"/>
      <c r="AJ61" s="97"/>
      <c r="AK61" s="98"/>
      <c r="AL61" s="97"/>
      <c r="AM61" s="98"/>
      <c r="AN61" s="98"/>
      <c r="AO61" s="97"/>
      <c r="AP61" s="98"/>
      <c r="AQ61" s="97">
        <v>1</v>
      </c>
      <c r="AR61" s="96"/>
      <c r="AS61" s="132"/>
      <c r="AT61" s="86">
        <f t="shared" si="0"/>
        <v>3</v>
      </c>
      <c r="AU61" s="2">
        <f t="shared" si="1"/>
        <v>3</v>
      </c>
      <c r="AV61" s="2">
        <f t="shared" si="2"/>
        <v>2</v>
      </c>
      <c r="AW61" s="2">
        <f t="shared" si="3"/>
        <v>1</v>
      </c>
      <c r="AX61" s="89">
        <f t="shared" si="4"/>
        <v>2</v>
      </c>
      <c r="AY61" s="90">
        <f t="shared" si="5"/>
        <v>1</v>
      </c>
      <c r="AZ61" s="91">
        <f t="shared" si="6"/>
        <v>0</v>
      </c>
    </row>
    <row r="62" spans="1:52" x14ac:dyDescent="0.25">
      <c r="O62" s="76" t="s">
        <v>1016</v>
      </c>
      <c r="P62" s="138">
        <f t="shared" ref="P62:AZ62" si="7">SUM(P48:P61)</f>
        <v>3</v>
      </c>
      <c r="Q62" s="138">
        <f t="shared" si="7"/>
        <v>5</v>
      </c>
      <c r="R62" s="138">
        <f t="shared" si="7"/>
        <v>0</v>
      </c>
      <c r="S62" s="138">
        <f t="shared" si="7"/>
        <v>1</v>
      </c>
      <c r="T62" s="138">
        <f t="shared" si="7"/>
        <v>2</v>
      </c>
      <c r="U62" s="138">
        <f t="shared" si="7"/>
        <v>2</v>
      </c>
      <c r="V62" s="138">
        <f t="shared" si="7"/>
        <v>0</v>
      </c>
      <c r="W62" s="138">
        <f t="shared" si="7"/>
        <v>3</v>
      </c>
      <c r="X62" s="138">
        <f t="shared" si="7"/>
        <v>2</v>
      </c>
      <c r="Y62" s="138">
        <f t="shared" si="7"/>
        <v>3</v>
      </c>
      <c r="Z62" s="138">
        <f t="shared" si="7"/>
        <v>0</v>
      </c>
      <c r="AA62" s="138">
        <f t="shared" si="7"/>
        <v>1</v>
      </c>
      <c r="AB62" s="138">
        <f t="shared" si="7"/>
        <v>3</v>
      </c>
      <c r="AC62" s="138">
        <f t="shared" si="7"/>
        <v>3</v>
      </c>
      <c r="AD62" s="138">
        <f t="shared" si="7"/>
        <v>2</v>
      </c>
      <c r="AE62" s="138">
        <f t="shared" si="7"/>
        <v>3</v>
      </c>
      <c r="AF62" s="138">
        <f t="shared" si="7"/>
        <v>2</v>
      </c>
      <c r="AG62" s="139">
        <f t="shared" si="7"/>
        <v>0</v>
      </c>
      <c r="AH62" s="138">
        <f t="shared" si="7"/>
        <v>1</v>
      </c>
      <c r="AI62" s="138">
        <f t="shared" si="7"/>
        <v>2</v>
      </c>
      <c r="AJ62" s="138">
        <f t="shared" si="7"/>
        <v>8</v>
      </c>
      <c r="AK62" s="138">
        <f t="shared" si="7"/>
        <v>1</v>
      </c>
      <c r="AL62" s="138">
        <f t="shared" si="7"/>
        <v>3</v>
      </c>
      <c r="AM62" s="138">
        <f t="shared" si="7"/>
        <v>0</v>
      </c>
      <c r="AN62" s="138">
        <f t="shared" si="7"/>
        <v>0</v>
      </c>
      <c r="AO62" s="138">
        <f t="shared" si="7"/>
        <v>3</v>
      </c>
      <c r="AP62" s="138">
        <f t="shared" si="7"/>
        <v>2</v>
      </c>
      <c r="AQ62" s="138">
        <f t="shared" si="7"/>
        <v>5</v>
      </c>
      <c r="AR62" s="138">
        <f t="shared" si="7"/>
        <v>1</v>
      </c>
      <c r="AS62" s="139">
        <f t="shared" si="7"/>
        <v>0</v>
      </c>
      <c r="AT62" s="138">
        <f t="shared" si="7"/>
        <v>61</v>
      </c>
      <c r="AU62" s="138">
        <f t="shared" si="7"/>
        <v>44</v>
      </c>
      <c r="AV62" s="138">
        <f t="shared" si="7"/>
        <v>18</v>
      </c>
      <c r="AW62" s="138">
        <f t="shared" si="7"/>
        <v>26</v>
      </c>
      <c r="AX62" s="138">
        <f t="shared" si="7"/>
        <v>30</v>
      </c>
      <c r="AY62" s="138">
        <f t="shared" si="7"/>
        <v>14</v>
      </c>
      <c r="AZ62" s="138">
        <f t="shared" si="7"/>
        <v>17</v>
      </c>
    </row>
    <row r="63" spans="1:52" x14ac:dyDescent="0.25">
      <c r="O63" s="140"/>
      <c r="P63" s="141"/>
      <c r="Q63" s="141"/>
      <c r="R63" s="141"/>
      <c r="S63" s="141"/>
      <c r="T63" s="141"/>
      <c r="U63" s="141"/>
      <c r="V63" s="141"/>
      <c r="W63" s="141"/>
      <c r="X63" s="141"/>
      <c r="Y63" s="141"/>
      <c r="Z63" s="141"/>
      <c r="AA63" s="141"/>
      <c r="AB63" s="141"/>
      <c r="AC63" s="141"/>
      <c r="AD63" s="141"/>
      <c r="AE63" s="141"/>
      <c r="AF63" s="141"/>
      <c r="AG63" s="141"/>
      <c r="AH63" s="141"/>
      <c r="AI63" s="141"/>
      <c r="AJ63" s="141"/>
      <c r="AK63" s="141"/>
      <c r="AL63" s="141"/>
      <c r="AM63" s="141"/>
      <c r="AN63" s="141"/>
      <c r="AO63" s="141"/>
      <c r="AP63" s="141"/>
      <c r="AQ63" s="141"/>
      <c r="AR63" s="141"/>
      <c r="AS63" s="141"/>
      <c r="AT63" s="141"/>
      <c r="AU63" s="141"/>
      <c r="AV63" s="141"/>
      <c r="AW63" s="141"/>
      <c r="AX63" s="141"/>
      <c r="AY63" s="141"/>
      <c r="AZ63" s="141"/>
    </row>
    <row r="64" spans="1:52" ht="78.75" x14ac:dyDescent="0.25">
      <c r="O64" s="125" t="s">
        <v>1018</v>
      </c>
      <c r="P64" s="83" t="s">
        <v>1140</v>
      </c>
      <c r="Q64" s="82" t="s">
        <v>1141</v>
      </c>
      <c r="R64" s="83" t="s">
        <v>1142</v>
      </c>
      <c r="S64" s="82" t="s">
        <v>905</v>
      </c>
      <c r="T64" s="83" t="s">
        <v>854</v>
      </c>
      <c r="U64" s="82" t="s">
        <v>981</v>
      </c>
      <c r="V64" s="82" t="s">
        <v>1143</v>
      </c>
      <c r="W64" s="83" t="s">
        <v>975</v>
      </c>
      <c r="X64" s="82" t="s">
        <v>979</v>
      </c>
      <c r="Y64" s="83" t="s">
        <v>978</v>
      </c>
      <c r="Z64" s="82" t="s">
        <v>1025</v>
      </c>
      <c r="AA64" s="127"/>
      <c r="AB64" s="82" t="s">
        <v>1140</v>
      </c>
      <c r="AC64" s="149" t="s">
        <v>1141</v>
      </c>
      <c r="AD64" s="82" t="s">
        <v>1142</v>
      </c>
      <c r="AE64" s="149" t="s">
        <v>905</v>
      </c>
      <c r="AF64" s="82" t="s">
        <v>854</v>
      </c>
      <c r="AG64" s="83" t="s">
        <v>981</v>
      </c>
      <c r="AH64" s="83" t="s">
        <v>1143</v>
      </c>
      <c r="AI64" s="82" t="s">
        <v>975</v>
      </c>
      <c r="AJ64" s="149" t="s">
        <v>979</v>
      </c>
      <c r="AK64" s="82" t="s">
        <v>978</v>
      </c>
      <c r="AL64" s="149" t="s">
        <v>1025</v>
      </c>
      <c r="AM64" s="128"/>
      <c r="AN64" s="78" t="s">
        <v>987</v>
      </c>
      <c r="AO64" s="81" t="s">
        <v>988</v>
      </c>
      <c r="AP64" s="81" t="s">
        <v>989</v>
      </c>
      <c r="AQ64" s="82" t="s">
        <v>990</v>
      </c>
      <c r="AR64" s="83" t="s">
        <v>991</v>
      </c>
      <c r="AS64" s="142"/>
      <c r="AT64" s="1"/>
      <c r="AU64" s="1"/>
      <c r="AV64" s="1"/>
      <c r="AW64" s="1"/>
      <c r="AX64" s="1"/>
      <c r="AY64" s="1"/>
      <c r="AZ64" s="142"/>
    </row>
    <row r="65" spans="15:52" x14ac:dyDescent="0.25">
      <c r="O65" s="19" t="s">
        <v>997</v>
      </c>
      <c r="P65" s="90"/>
      <c r="Q65" s="89"/>
      <c r="R65" s="90">
        <v>1</v>
      </c>
      <c r="S65" s="89"/>
      <c r="T65" s="90"/>
      <c r="U65" s="89">
        <v>2</v>
      </c>
      <c r="V65" s="89">
        <v>1</v>
      </c>
      <c r="W65" s="90">
        <v>1</v>
      </c>
      <c r="X65" s="89"/>
      <c r="Y65" s="90"/>
      <c r="Z65" s="89"/>
      <c r="AA65" s="131"/>
      <c r="AB65" s="89">
        <v>1</v>
      </c>
      <c r="AC65" s="90">
        <v>1</v>
      </c>
      <c r="AD65" s="89">
        <v>1</v>
      </c>
      <c r="AE65" s="90"/>
      <c r="AF65" s="89">
        <v>1</v>
      </c>
      <c r="AG65" s="90"/>
      <c r="AH65" s="90"/>
      <c r="AI65" s="89">
        <v>1</v>
      </c>
      <c r="AJ65" s="90"/>
      <c r="AK65" s="89"/>
      <c r="AL65" s="2">
        <v>1</v>
      </c>
      <c r="AM65" s="132"/>
      <c r="AN65" s="86">
        <f t="shared" ref="AN65:AN79" si="8">SUM(O65:AL65)</f>
        <v>11</v>
      </c>
      <c r="AO65" s="2">
        <f t="shared" ref="AO65:AO79" si="9">SUM(O65:Z65)</f>
        <v>5</v>
      </c>
      <c r="AP65" s="2">
        <f t="shared" ref="AP65:AP79" si="10">SUM(AB65:AL65)</f>
        <v>6</v>
      </c>
      <c r="AQ65" s="89">
        <f t="shared" ref="AQ65:AQ79" si="11">SUM(Q65,S65,U65:V65,X65,Z65,AB65,AD65,AF65,AI65,AK65)</f>
        <v>7</v>
      </c>
      <c r="AR65" s="90">
        <f t="shared" ref="AR65:AR79" si="12">SUM(P65,R65,T65,W65,Y65,AC65,AE65,AG65,AJ65,AL65,AH65)</f>
        <v>4</v>
      </c>
      <c r="AS65" s="143"/>
      <c r="AT65" s="1"/>
      <c r="AU65" s="1"/>
      <c r="AV65" s="1"/>
      <c r="AW65" s="1"/>
      <c r="AX65" s="1"/>
      <c r="AY65" s="1"/>
      <c r="AZ65" s="143"/>
    </row>
    <row r="66" spans="15:52" x14ac:dyDescent="0.25">
      <c r="O66" s="19" t="s">
        <v>1026</v>
      </c>
      <c r="P66" s="90">
        <v>1</v>
      </c>
      <c r="Q66" s="89">
        <v>1</v>
      </c>
      <c r="R66" s="90"/>
      <c r="S66" s="89"/>
      <c r="T66" s="90"/>
      <c r="U66" s="89"/>
      <c r="V66" s="89">
        <v>2</v>
      </c>
      <c r="W66" s="90"/>
      <c r="X66" s="89"/>
      <c r="Y66" s="90"/>
      <c r="Z66" s="89">
        <v>2</v>
      </c>
      <c r="AA66" s="131"/>
      <c r="AB66" s="89"/>
      <c r="AC66" s="90"/>
      <c r="AD66" s="89"/>
      <c r="AE66" s="90"/>
      <c r="AF66" s="89"/>
      <c r="AG66" s="90">
        <v>1</v>
      </c>
      <c r="AH66" s="90"/>
      <c r="AI66" s="89"/>
      <c r="AJ66" s="90">
        <v>1</v>
      </c>
      <c r="AK66" s="89"/>
      <c r="AL66" s="2"/>
      <c r="AM66" s="132"/>
      <c r="AN66" s="86">
        <f t="shared" si="8"/>
        <v>8</v>
      </c>
      <c r="AO66" s="2">
        <f t="shared" si="9"/>
        <v>6</v>
      </c>
      <c r="AP66" s="2">
        <f t="shared" si="10"/>
        <v>2</v>
      </c>
      <c r="AQ66" s="89">
        <f t="shared" si="11"/>
        <v>5</v>
      </c>
      <c r="AR66" s="90">
        <f t="shared" si="12"/>
        <v>3</v>
      </c>
      <c r="AS66" s="143"/>
      <c r="AT66" s="1"/>
      <c r="AU66" s="1"/>
      <c r="AV66" s="1"/>
      <c r="AW66" s="1"/>
      <c r="AX66" s="1"/>
      <c r="AY66" s="1"/>
      <c r="AZ66" s="143"/>
    </row>
    <row r="67" spans="15:52" x14ac:dyDescent="0.25">
      <c r="O67" s="19" t="s">
        <v>1128</v>
      </c>
      <c r="P67" s="90">
        <v>1</v>
      </c>
      <c r="Q67" s="89"/>
      <c r="R67" s="90"/>
      <c r="S67" s="89"/>
      <c r="T67" s="90">
        <v>1</v>
      </c>
      <c r="U67" s="89">
        <v>2</v>
      </c>
      <c r="V67" s="89"/>
      <c r="W67" s="90"/>
      <c r="X67" s="89"/>
      <c r="Y67" s="90"/>
      <c r="Z67" s="89"/>
      <c r="AA67" s="131"/>
      <c r="AB67" s="89"/>
      <c r="AC67" s="90"/>
      <c r="AD67" s="89"/>
      <c r="AE67" s="90"/>
      <c r="AF67" s="89"/>
      <c r="AG67" s="90"/>
      <c r="AH67" s="90"/>
      <c r="AI67" s="89"/>
      <c r="AJ67" s="90"/>
      <c r="AK67" s="89"/>
      <c r="AL67" s="2"/>
      <c r="AM67" s="132"/>
      <c r="AN67" s="86">
        <f t="shared" si="8"/>
        <v>4</v>
      </c>
      <c r="AO67" s="2">
        <f t="shared" si="9"/>
        <v>4</v>
      </c>
      <c r="AP67" s="2">
        <f t="shared" si="10"/>
        <v>0</v>
      </c>
      <c r="AQ67" s="89">
        <f t="shared" si="11"/>
        <v>2</v>
      </c>
      <c r="AR67" s="90">
        <f t="shared" si="12"/>
        <v>2</v>
      </c>
      <c r="AS67" s="143"/>
      <c r="AT67" s="1"/>
      <c r="AU67" s="1"/>
      <c r="AV67" s="1"/>
      <c r="AW67" s="1"/>
      <c r="AX67" s="1"/>
      <c r="AY67" s="1"/>
      <c r="AZ67" s="143"/>
    </row>
    <row r="68" spans="15:52" x14ac:dyDescent="0.25">
      <c r="O68" s="134" t="s">
        <v>1034</v>
      </c>
      <c r="P68" s="98">
        <v>1</v>
      </c>
      <c r="Q68" s="97"/>
      <c r="R68" s="98"/>
      <c r="S68" s="97"/>
      <c r="T68" s="98"/>
      <c r="U68" s="97">
        <v>2</v>
      </c>
      <c r="V68" s="97"/>
      <c r="W68" s="98"/>
      <c r="X68" s="97"/>
      <c r="Y68" s="98"/>
      <c r="Z68" s="97">
        <v>1</v>
      </c>
      <c r="AA68" s="136"/>
      <c r="AB68" s="97"/>
      <c r="AC68" s="98"/>
      <c r="AD68" s="97"/>
      <c r="AE68" s="98"/>
      <c r="AF68" s="97"/>
      <c r="AG68" s="98"/>
      <c r="AH68" s="98"/>
      <c r="AI68" s="97"/>
      <c r="AJ68" s="98"/>
      <c r="AK68" s="97"/>
      <c r="AL68" s="96"/>
      <c r="AM68" s="132"/>
      <c r="AN68" s="86">
        <f t="shared" si="8"/>
        <v>4</v>
      </c>
      <c r="AO68" s="2">
        <f t="shared" si="9"/>
        <v>4</v>
      </c>
      <c r="AP68" s="2">
        <f t="shared" si="10"/>
        <v>0</v>
      </c>
      <c r="AQ68" s="89">
        <f t="shared" si="11"/>
        <v>3</v>
      </c>
      <c r="AR68" s="90">
        <f t="shared" si="12"/>
        <v>1</v>
      </c>
      <c r="AS68" s="143"/>
      <c r="AT68" s="1"/>
      <c r="AU68" s="1"/>
      <c r="AV68" s="1"/>
      <c r="AW68" s="1"/>
      <c r="AX68" s="1"/>
      <c r="AY68" s="1"/>
      <c r="AZ68" s="143"/>
    </row>
    <row r="69" spans="15:52" x14ac:dyDescent="0.25">
      <c r="O69" s="19" t="s">
        <v>1029</v>
      </c>
      <c r="P69" s="90"/>
      <c r="Q69" s="89"/>
      <c r="R69" s="90"/>
      <c r="S69" s="89"/>
      <c r="T69" s="90"/>
      <c r="U69" s="89"/>
      <c r="V69" s="89"/>
      <c r="W69" s="90"/>
      <c r="X69" s="89"/>
      <c r="Y69" s="90"/>
      <c r="Z69" s="89">
        <v>2</v>
      </c>
      <c r="AA69" s="131"/>
      <c r="AB69" s="89"/>
      <c r="AC69" s="90">
        <v>1</v>
      </c>
      <c r="AD69" s="89"/>
      <c r="AE69" s="90"/>
      <c r="AF69" s="89"/>
      <c r="AG69" s="90"/>
      <c r="AH69" s="90"/>
      <c r="AI69" s="89"/>
      <c r="AJ69" s="90"/>
      <c r="AK69" s="89"/>
      <c r="AL69" s="2"/>
      <c r="AM69" s="132"/>
      <c r="AN69" s="86">
        <f t="shared" si="8"/>
        <v>3</v>
      </c>
      <c r="AO69" s="2">
        <f t="shared" si="9"/>
        <v>2</v>
      </c>
      <c r="AP69" s="2">
        <f t="shared" si="10"/>
        <v>1</v>
      </c>
      <c r="AQ69" s="89">
        <f t="shared" si="11"/>
        <v>2</v>
      </c>
      <c r="AR69" s="90">
        <f t="shared" si="12"/>
        <v>1</v>
      </c>
      <c r="AS69" s="143"/>
      <c r="AT69" s="1"/>
      <c r="AU69" s="1"/>
      <c r="AV69" s="1"/>
      <c r="AW69" s="1"/>
      <c r="AX69" s="1"/>
      <c r="AY69" s="1"/>
      <c r="AZ69" s="143"/>
    </row>
    <row r="70" spans="15:52" x14ac:dyDescent="0.25">
      <c r="O70" s="19" t="s">
        <v>1004</v>
      </c>
      <c r="P70" s="90">
        <v>1</v>
      </c>
      <c r="Q70" s="89"/>
      <c r="R70" s="90"/>
      <c r="S70" s="89"/>
      <c r="T70" s="90"/>
      <c r="U70" s="89"/>
      <c r="V70" s="89"/>
      <c r="W70" s="90"/>
      <c r="X70" s="89"/>
      <c r="Y70" s="90"/>
      <c r="Z70" s="89"/>
      <c r="AA70" s="131"/>
      <c r="AB70" s="89"/>
      <c r="AC70" s="90"/>
      <c r="AD70" s="89"/>
      <c r="AE70" s="90"/>
      <c r="AF70" s="89">
        <v>1</v>
      </c>
      <c r="AG70" s="90"/>
      <c r="AH70" s="90"/>
      <c r="AI70" s="89"/>
      <c r="AJ70" s="90">
        <v>1</v>
      </c>
      <c r="AK70" s="89"/>
      <c r="AL70" s="2"/>
      <c r="AM70" s="132"/>
      <c r="AN70" s="86">
        <f t="shared" si="8"/>
        <v>3</v>
      </c>
      <c r="AO70" s="2">
        <f t="shared" si="9"/>
        <v>1</v>
      </c>
      <c r="AP70" s="2">
        <f t="shared" si="10"/>
        <v>2</v>
      </c>
      <c r="AQ70" s="89">
        <f t="shared" si="11"/>
        <v>1</v>
      </c>
      <c r="AR70" s="90">
        <f t="shared" si="12"/>
        <v>2</v>
      </c>
      <c r="AS70" s="143"/>
      <c r="AT70" s="1"/>
      <c r="AU70" s="1"/>
      <c r="AV70" s="1"/>
      <c r="AW70" s="1"/>
      <c r="AX70" s="1"/>
      <c r="AY70" s="1"/>
      <c r="AZ70" s="143"/>
    </row>
    <row r="71" spans="15:52" x14ac:dyDescent="0.25">
      <c r="O71" s="134" t="s">
        <v>1144</v>
      </c>
      <c r="P71" s="98"/>
      <c r="Q71" s="97"/>
      <c r="R71" s="98"/>
      <c r="S71" s="97"/>
      <c r="T71" s="98"/>
      <c r="U71" s="97"/>
      <c r="V71" s="97"/>
      <c r="W71" s="98"/>
      <c r="X71" s="97"/>
      <c r="Y71" s="98"/>
      <c r="Z71" s="97"/>
      <c r="AA71" s="136"/>
      <c r="AB71" s="97">
        <v>1</v>
      </c>
      <c r="AC71" s="98">
        <v>1</v>
      </c>
      <c r="AD71" s="97"/>
      <c r="AE71" s="98"/>
      <c r="AF71" s="97"/>
      <c r="AG71" s="98"/>
      <c r="AH71" s="98"/>
      <c r="AI71" s="97">
        <v>1</v>
      </c>
      <c r="AJ71" s="98"/>
      <c r="AK71" s="97"/>
      <c r="AL71" s="96"/>
      <c r="AM71" s="132"/>
      <c r="AN71" s="86">
        <f t="shared" si="8"/>
        <v>3</v>
      </c>
      <c r="AO71" s="2">
        <f t="shared" si="9"/>
        <v>0</v>
      </c>
      <c r="AP71" s="2">
        <f t="shared" si="10"/>
        <v>3</v>
      </c>
      <c r="AQ71" s="89">
        <f t="shared" si="11"/>
        <v>2</v>
      </c>
      <c r="AR71" s="90">
        <f t="shared" si="12"/>
        <v>1</v>
      </c>
      <c r="AS71" s="143"/>
      <c r="AT71" s="1"/>
      <c r="AU71" s="1"/>
      <c r="AV71" s="1"/>
      <c r="AW71" s="1"/>
      <c r="AX71" s="1"/>
      <c r="AY71" s="1"/>
      <c r="AZ71" s="143"/>
    </row>
    <row r="72" spans="15:52" x14ac:dyDescent="0.25">
      <c r="O72" s="134" t="s">
        <v>998</v>
      </c>
      <c r="P72" s="98"/>
      <c r="Q72" s="97"/>
      <c r="R72" s="98"/>
      <c r="S72" s="97"/>
      <c r="T72" s="98"/>
      <c r="U72" s="97"/>
      <c r="V72" s="97"/>
      <c r="W72" s="98"/>
      <c r="X72" s="97"/>
      <c r="Y72" s="98"/>
      <c r="Z72" s="97">
        <v>2</v>
      </c>
      <c r="AA72" s="136"/>
      <c r="AB72" s="97"/>
      <c r="AC72" s="98"/>
      <c r="AD72" s="97"/>
      <c r="AE72" s="98"/>
      <c r="AF72" s="97"/>
      <c r="AG72" s="98"/>
      <c r="AH72" s="98"/>
      <c r="AI72" s="97"/>
      <c r="AJ72" s="98"/>
      <c r="AK72" s="97"/>
      <c r="AL72" s="96"/>
      <c r="AM72" s="132"/>
      <c r="AN72" s="86">
        <f t="shared" si="8"/>
        <v>2</v>
      </c>
      <c r="AO72" s="2">
        <f t="shared" si="9"/>
        <v>2</v>
      </c>
      <c r="AP72" s="2">
        <f t="shared" si="10"/>
        <v>0</v>
      </c>
      <c r="AQ72" s="89">
        <f t="shared" si="11"/>
        <v>2</v>
      </c>
      <c r="AR72" s="90">
        <f t="shared" si="12"/>
        <v>0</v>
      </c>
      <c r="AS72" s="143"/>
      <c r="AT72" s="1"/>
      <c r="AU72" s="1"/>
      <c r="AV72" s="1"/>
      <c r="AW72" s="1"/>
      <c r="AX72" s="1"/>
      <c r="AY72" s="1"/>
      <c r="AZ72" s="143"/>
    </row>
    <row r="73" spans="15:52" x14ac:dyDescent="0.25">
      <c r="O73" s="134" t="s">
        <v>1145</v>
      </c>
      <c r="P73" s="98"/>
      <c r="Q73" s="97"/>
      <c r="R73" s="98"/>
      <c r="S73" s="97"/>
      <c r="T73" s="98"/>
      <c r="U73" s="97"/>
      <c r="V73" s="97"/>
      <c r="W73" s="98"/>
      <c r="X73" s="97"/>
      <c r="Y73" s="98"/>
      <c r="Z73" s="97"/>
      <c r="AA73" s="136"/>
      <c r="AB73" s="97"/>
      <c r="AC73" s="98"/>
      <c r="AD73" s="97"/>
      <c r="AE73" s="98"/>
      <c r="AF73" s="97"/>
      <c r="AG73" s="98"/>
      <c r="AH73" s="98"/>
      <c r="AI73" s="97"/>
      <c r="AJ73" s="98"/>
      <c r="AK73" s="97"/>
      <c r="AL73" s="96">
        <v>2</v>
      </c>
      <c r="AM73" s="132"/>
      <c r="AN73" s="86">
        <f t="shared" si="8"/>
        <v>2</v>
      </c>
      <c r="AO73" s="2">
        <f t="shared" si="9"/>
        <v>0</v>
      </c>
      <c r="AP73" s="2">
        <f t="shared" si="10"/>
        <v>2</v>
      </c>
      <c r="AQ73" s="89">
        <f t="shared" si="11"/>
        <v>0</v>
      </c>
      <c r="AR73" s="90">
        <f t="shared" si="12"/>
        <v>2</v>
      </c>
      <c r="AS73" s="143"/>
      <c r="AT73" s="1"/>
      <c r="AU73" s="1"/>
      <c r="AV73" s="1"/>
      <c r="AW73" s="1"/>
      <c r="AX73" s="1"/>
      <c r="AY73" s="1"/>
      <c r="AZ73" s="143"/>
    </row>
    <row r="74" spans="15:52" x14ac:dyDescent="0.25">
      <c r="O74" s="134" t="s">
        <v>1146</v>
      </c>
      <c r="P74" s="98"/>
      <c r="Q74" s="97"/>
      <c r="R74" s="98"/>
      <c r="S74" s="97"/>
      <c r="T74" s="98"/>
      <c r="U74" s="97"/>
      <c r="V74" s="97"/>
      <c r="W74" s="98"/>
      <c r="X74" s="97"/>
      <c r="Y74" s="98"/>
      <c r="Z74" s="97"/>
      <c r="AA74" s="136"/>
      <c r="AB74" s="97"/>
      <c r="AC74" s="98"/>
      <c r="AD74" s="97">
        <v>1</v>
      </c>
      <c r="AE74" s="98">
        <v>1</v>
      </c>
      <c r="AF74" s="97"/>
      <c r="AG74" s="98"/>
      <c r="AH74" s="98"/>
      <c r="AI74" s="97"/>
      <c r="AJ74" s="98"/>
      <c r="AK74" s="97"/>
      <c r="AL74" s="96"/>
      <c r="AM74" s="132"/>
      <c r="AN74" s="86">
        <f t="shared" si="8"/>
        <v>2</v>
      </c>
      <c r="AO74" s="2">
        <f t="shared" si="9"/>
        <v>0</v>
      </c>
      <c r="AP74" s="2">
        <f t="shared" si="10"/>
        <v>2</v>
      </c>
      <c r="AQ74" s="89">
        <f t="shared" si="11"/>
        <v>1</v>
      </c>
      <c r="AR74" s="90">
        <f t="shared" si="12"/>
        <v>1</v>
      </c>
      <c r="AS74" s="143"/>
      <c r="AT74" s="1"/>
      <c r="AU74" s="1"/>
      <c r="AV74" s="1"/>
      <c r="AW74" s="1"/>
      <c r="AX74" s="1"/>
      <c r="AY74" s="1"/>
      <c r="AZ74" s="143"/>
    </row>
    <row r="75" spans="15:52" x14ac:dyDescent="0.25">
      <c r="O75" s="134" t="s">
        <v>1041</v>
      </c>
      <c r="P75" s="98"/>
      <c r="Q75" s="97">
        <v>1</v>
      </c>
      <c r="R75" s="98"/>
      <c r="S75" s="97"/>
      <c r="T75" s="98"/>
      <c r="U75" s="97"/>
      <c r="V75" s="97"/>
      <c r="W75" s="98"/>
      <c r="X75" s="97"/>
      <c r="Y75" s="98"/>
      <c r="Z75" s="97"/>
      <c r="AA75" s="136"/>
      <c r="AB75" s="97"/>
      <c r="AC75" s="98"/>
      <c r="AD75" s="97"/>
      <c r="AE75" s="98"/>
      <c r="AF75" s="97"/>
      <c r="AG75" s="98"/>
      <c r="AH75" s="98"/>
      <c r="AI75" s="97"/>
      <c r="AJ75" s="98"/>
      <c r="AK75" s="97"/>
      <c r="AL75" s="96"/>
      <c r="AM75" s="132"/>
      <c r="AN75" s="86">
        <f t="shared" si="8"/>
        <v>1</v>
      </c>
      <c r="AO75" s="2">
        <f t="shared" si="9"/>
        <v>1</v>
      </c>
      <c r="AP75" s="2">
        <f t="shared" si="10"/>
        <v>0</v>
      </c>
      <c r="AQ75" s="89">
        <f t="shared" si="11"/>
        <v>1</v>
      </c>
      <c r="AR75" s="90">
        <f t="shared" si="12"/>
        <v>0</v>
      </c>
      <c r="AS75" s="143"/>
      <c r="AT75" s="1"/>
      <c r="AU75" s="1"/>
      <c r="AV75" s="1"/>
      <c r="AW75" s="1"/>
      <c r="AX75" s="1"/>
      <c r="AY75" s="1"/>
      <c r="AZ75" s="143"/>
    </row>
    <row r="76" spans="15:52" x14ac:dyDescent="0.25">
      <c r="O76" s="134" t="s">
        <v>1147</v>
      </c>
      <c r="P76" s="98"/>
      <c r="Q76" s="97"/>
      <c r="R76" s="98"/>
      <c r="S76" s="97"/>
      <c r="T76" s="98"/>
      <c r="U76" s="97"/>
      <c r="V76" s="97"/>
      <c r="W76" s="98"/>
      <c r="X76" s="97"/>
      <c r="Y76" s="98"/>
      <c r="Z76" s="97"/>
      <c r="AA76" s="136"/>
      <c r="AB76" s="97"/>
      <c r="AC76" s="98"/>
      <c r="AD76" s="97"/>
      <c r="AE76" s="98"/>
      <c r="AF76" s="97"/>
      <c r="AG76" s="98"/>
      <c r="AH76" s="98"/>
      <c r="AI76" s="97"/>
      <c r="AJ76" s="98"/>
      <c r="AK76" s="97">
        <v>1</v>
      </c>
      <c r="AL76" s="96"/>
      <c r="AM76" s="132"/>
      <c r="AN76" s="86">
        <f t="shared" si="8"/>
        <v>1</v>
      </c>
      <c r="AO76" s="2">
        <f t="shared" si="9"/>
        <v>0</v>
      </c>
      <c r="AP76" s="2">
        <f t="shared" si="10"/>
        <v>1</v>
      </c>
      <c r="AQ76" s="89">
        <f t="shared" si="11"/>
        <v>1</v>
      </c>
      <c r="AR76" s="90">
        <f t="shared" si="12"/>
        <v>0</v>
      </c>
      <c r="AS76" s="143"/>
      <c r="AT76" s="1"/>
      <c r="AU76" s="1"/>
      <c r="AV76" s="1"/>
      <c r="AW76" s="1"/>
      <c r="AX76" s="1"/>
      <c r="AY76" s="1"/>
      <c r="AZ76" s="143"/>
    </row>
    <row r="77" spans="15:52" x14ac:dyDescent="0.25">
      <c r="O77" s="134" t="s">
        <v>1148</v>
      </c>
      <c r="P77" s="98"/>
      <c r="Q77" s="97"/>
      <c r="R77" s="98"/>
      <c r="S77" s="97"/>
      <c r="T77" s="98"/>
      <c r="U77" s="97"/>
      <c r="V77" s="97"/>
      <c r="W77" s="98"/>
      <c r="X77" s="97"/>
      <c r="Y77" s="98"/>
      <c r="Z77" s="97"/>
      <c r="AA77" s="136"/>
      <c r="AB77" s="97"/>
      <c r="AC77" s="98"/>
      <c r="AD77" s="97"/>
      <c r="AE77" s="98"/>
      <c r="AF77" s="97"/>
      <c r="AG77" s="98"/>
      <c r="AH77" s="98"/>
      <c r="AI77" s="97"/>
      <c r="AJ77" s="98"/>
      <c r="AK77" s="97">
        <v>1</v>
      </c>
      <c r="AL77" s="96"/>
      <c r="AM77" s="132"/>
      <c r="AN77" s="86">
        <f t="shared" si="8"/>
        <v>1</v>
      </c>
      <c r="AO77" s="2">
        <f t="shared" si="9"/>
        <v>0</v>
      </c>
      <c r="AP77" s="2">
        <f t="shared" si="10"/>
        <v>1</v>
      </c>
      <c r="AQ77" s="89">
        <f t="shared" si="11"/>
        <v>1</v>
      </c>
      <c r="AR77" s="90">
        <f t="shared" si="12"/>
        <v>0</v>
      </c>
      <c r="AS77" s="143"/>
      <c r="AT77" s="1"/>
      <c r="AU77" s="1"/>
      <c r="AV77" s="1"/>
      <c r="AW77" s="1"/>
      <c r="AX77" s="1"/>
      <c r="AY77" s="1"/>
      <c r="AZ77" s="143"/>
    </row>
    <row r="78" spans="15:52" x14ac:dyDescent="0.25">
      <c r="O78" s="134" t="s">
        <v>1042</v>
      </c>
      <c r="P78" s="98"/>
      <c r="Q78" s="97"/>
      <c r="R78" s="98"/>
      <c r="S78" s="97"/>
      <c r="T78" s="98"/>
      <c r="U78" s="97"/>
      <c r="V78" s="97"/>
      <c r="W78" s="98"/>
      <c r="X78" s="97"/>
      <c r="Y78" s="98"/>
      <c r="Z78" s="97">
        <v>1</v>
      </c>
      <c r="AA78" s="136"/>
      <c r="AB78" s="97"/>
      <c r="AC78" s="98"/>
      <c r="AD78" s="97"/>
      <c r="AE78" s="98"/>
      <c r="AF78" s="97"/>
      <c r="AG78" s="98"/>
      <c r="AH78" s="98"/>
      <c r="AI78" s="97"/>
      <c r="AJ78" s="98"/>
      <c r="AK78" s="97"/>
      <c r="AL78" s="96"/>
      <c r="AM78" s="132"/>
      <c r="AN78" s="86">
        <f t="shared" si="8"/>
        <v>1</v>
      </c>
      <c r="AO78" s="2">
        <f t="shared" si="9"/>
        <v>1</v>
      </c>
      <c r="AP78" s="2">
        <f t="shared" si="10"/>
        <v>0</v>
      </c>
      <c r="AQ78" s="89">
        <f t="shared" si="11"/>
        <v>1</v>
      </c>
      <c r="AR78" s="90">
        <f t="shared" si="12"/>
        <v>0</v>
      </c>
      <c r="AS78" s="143"/>
      <c r="AT78" s="1"/>
      <c r="AU78" s="1"/>
      <c r="AV78" s="1"/>
      <c r="AW78" s="1"/>
      <c r="AX78" s="1"/>
      <c r="AY78" s="1"/>
      <c r="AZ78" s="143"/>
    </row>
    <row r="79" spans="15:52" x14ac:dyDescent="0.25">
      <c r="O79" s="137" t="s">
        <v>537</v>
      </c>
      <c r="P79" s="98"/>
      <c r="Q79" s="97"/>
      <c r="R79" s="98"/>
      <c r="S79" s="97"/>
      <c r="T79" s="98"/>
      <c r="U79" s="97"/>
      <c r="V79" s="97"/>
      <c r="W79" s="98"/>
      <c r="X79" s="97"/>
      <c r="Y79" s="98"/>
      <c r="Z79" s="97"/>
      <c r="AA79" s="136"/>
      <c r="AB79" s="97"/>
      <c r="AC79" s="98"/>
      <c r="AD79" s="97"/>
      <c r="AE79" s="98"/>
      <c r="AF79" s="97"/>
      <c r="AG79" s="98"/>
      <c r="AH79" s="98"/>
      <c r="AI79" s="97"/>
      <c r="AJ79" s="98"/>
      <c r="AK79" s="97"/>
      <c r="AL79" s="96"/>
      <c r="AM79" s="132"/>
      <c r="AN79" s="86">
        <f t="shared" si="8"/>
        <v>0</v>
      </c>
      <c r="AO79" s="2">
        <f t="shared" si="9"/>
        <v>0</v>
      </c>
      <c r="AP79" s="2">
        <f t="shared" si="10"/>
        <v>0</v>
      </c>
      <c r="AQ79" s="89">
        <f t="shared" si="11"/>
        <v>0</v>
      </c>
      <c r="AR79" s="90">
        <f t="shared" si="12"/>
        <v>0</v>
      </c>
      <c r="AS79" s="143"/>
      <c r="AT79" s="1"/>
      <c r="AU79" s="1"/>
      <c r="AV79" s="1"/>
      <c r="AW79" s="1"/>
      <c r="AX79" s="1"/>
      <c r="AY79" s="1"/>
      <c r="AZ79" s="143"/>
    </row>
    <row r="80" spans="15:52" x14ac:dyDescent="0.25">
      <c r="O80" s="76" t="s">
        <v>1016</v>
      </c>
      <c r="P80" s="138">
        <f t="shared" ref="P80:AR80" si="13">SUM(P65:P79)</f>
        <v>4</v>
      </c>
      <c r="Q80" s="138">
        <f t="shared" si="13"/>
        <v>2</v>
      </c>
      <c r="R80" s="138">
        <f t="shared" si="13"/>
        <v>1</v>
      </c>
      <c r="S80" s="138">
        <f t="shared" si="13"/>
        <v>0</v>
      </c>
      <c r="T80" s="138">
        <f t="shared" si="13"/>
        <v>1</v>
      </c>
      <c r="U80" s="138">
        <f t="shared" si="13"/>
        <v>6</v>
      </c>
      <c r="V80" s="138">
        <f t="shared" si="13"/>
        <v>3</v>
      </c>
      <c r="W80" s="138">
        <f t="shared" si="13"/>
        <v>1</v>
      </c>
      <c r="X80" s="138">
        <f t="shared" si="13"/>
        <v>0</v>
      </c>
      <c r="Y80" s="138">
        <f t="shared" si="13"/>
        <v>0</v>
      </c>
      <c r="Z80" s="138">
        <f t="shared" si="13"/>
        <v>8</v>
      </c>
      <c r="AA80" s="139">
        <f t="shared" si="13"/>
        <v>0</v>
      </c>
      <c r="AB80" s="138">
        <f t="shared" si="13"/>
        <v>2</v>
      </c>
      <c r="AC80" s="138">
        <f t="shared" si="13"/>
        <v>3</v>
      </c>
      <c r="AD80" s="138">
        <f t="shared" si="13"/>
        <v>2</v>
      </c>
      <c r="AE80" s="138">
        <f t="shared" si="13"/>
        <v>1</v>
      </c>
      <c r="AF80" s="138">
        <f t="shared" si="13"/>
        <v>2</v>
      </c>
      <c r="AG80" s="138">
        <f t="shared" si="13"/>
        <v>1</v>
      </c>
      <c r="AH80" s="138">
        <f t="shared" si="13"/>
        <v>0</v>
      </c>
      <c r="AI80" s="138">
        <f t="shared" si="13"/>
        <v>2</v>
      </c>
      <c r="AJ80" s="138">
        <f t="shared" si="13"/>
        <v>2</v>
      </c>
      <c r="AK80" s="138">
        <f t="shared" si="13"/>
        <v>2</v>
      </c>
      <c r="AL80" s="138">
        <f t="shared" si="13"/>
        <v>3</v>
      </c>
      <c r="AM80" s="139">
        <f t="shared" si="13"/>
        <v>0</v>
      </c>
      <c r="AN80" s="138">
        <f t="shared" si="13"/>
        <v>46</v>
      </c>
      <c r="AO80" s="138">
        <f t="shared" si="13"/>
        <v>26</v>
      </c>
      <c r="AP80" s="138">
        <f t="shared" si="13"/>
        <v>20</v>
      </c>
      <c r="AQ80" s="88">
        <f t="shared" si="13"/>
        <v>29</v>
      </c>
      <c r="AR80" s="138">
        <f t="shared" si="13"/>
        <v>17</v>
      </c>
      <c r="AS80" s="141"/>
      <c r="AT80" s="1"/>
      <c r="AU80" s="1"/>
      <c r="AV80" s="1"/>
      <c r="AW80" s="1"/>
      <c r="AX80" s="1"/>
      <c r="AY80" s="1"/>
      <c r="AZ80" s="141"/>
    </row>
  </sheetData>
  <sheetProtection selectLockedCells="1" selectUnlockedCells="1"/>
  <mergeCells count="178">
    <mergeCell ref="D60:D61"/>
    <mergeCell ref="E60:E61"/>
    <mergeCell ref="F60:F61"/>
    <mergeCell ref="D56:D57"/>
    <mergeCell ref="E56:E57"/>
    <mergeCell ref="F56:F57"/>
    <mergeCell ref="D58:D59"/>
    <mergeCell ref="E58:E59"/>
    <mergeCell ref="F58:F59"/>
    <mergeCell ref="D52:D53"/>
    <mergeCell ref="E52:E53"/>
    <mergeCell ref="F52:F53"/>
    <mergeCell ref="D54:D55"/>
    <mergeCell ref="E54:E55"/>
    <mergeCell ref="F54:F55"/>
    <mergeCell ref="I45:I46"/>
    <mergeCell ref="D48:D49"/>
    <mergeCell ref="E48:E49"/>
    <mergeCell ref="F48:F49"/>
    <mergeCell ref="D50:D51"/>
    <mergeCell ref="E50:E51"/>
    <mergeCell ref="F50:F51"/>
    <mergeCell ref="A45:A46"/>
    <mergeCell ref="B45:B46"/>
    <mergeCell ref="C45:C46"/>
    <mergeCell ref="D45:D46"/>
    <mergeCell ref="F45:F46"/>
    <mergeCell ref="G45:G46"/>
    <mergeCell ref="I41:I42"/>
    <mergeCell ref="A43:A44"/>
    <mergeCell ref="B43:B44"/>
    <mergeCell ref="C43:C44"/>
    <mergeCell ref="D43:D44"/>
    <mergeCell ref="F43:F44"/>
    <mergeCell ref="G43:G44"/>
    <mergeCell ref="I43:I44"/>
    <mergeCell ref="A41:A42"/>
    <mergeCell ref="B41:B42"/>
    <mergeCell ref="C41:C42"/>
    <mergeCell ref="D41:D42"/>
    <mergeCell ref="F41:F42"/>
    <mergeCell ref="G41:G42"/>
    <mergeCell ref="I37:I38"/>
    <mergeCell ref="A39:A40"/>
    <mergeCell ref="B39:B40"/>
    <mergeCell ref="C39:C40"/>
    <mergeCell ref="D39:D40"/>
    <mergeCell ref="F39:F40"/>
    <mergeCell ref="G39:G40"/>
    <mergeCell ref="I39:I40"/>
    <mergeCell ref="A37:A38"/>
    <mergeCell ref="B37:B38"/>
    <mergeCell ref="C37:C38"/>
    <mergeCell ref="D37:D38"/>
    <mergeCell ref="F37:F38"/>
    <mergeCell ref="G37:G38"/>
    <mergeCell ref="I33:I34"/>
    <mergeCell ref="A35:A36"/>
    <mergeCell ref="B35:B36"/>
    <mergeCell ref="C35:C36"/>
    <mergeCell ref="D35:D36"/>
    <mergeCell ref="F35:F36"/>
    <mergeCell ref="G35:G36"/>
    <mergeCell ref="I35:I36"/>
    <mergeCell ref="A33:A34"/>
    <mergeCell ref="B33:B34"/>
    <mergeCell ref="C33:C34"/>
    <mergeCell ref="D33:D34"/>
    <mergeCell ref="F33:F34"/>
    <mergeCell ref="G33:G34"/>
    <mergeCell ref="I29:I30"/>
    <mergeCell ref="A31:A32"/>
    <mergeCell ref="B31:B32"/>
    <mergeCell ref="C31:C32"/>
    <mergeCell ref="D31:D32"/>
    <mergeCell ref="F31:F32"/>
    <mergeCell ref="G31:G32"/>
    <mergeCell ref="I31:I32"/>
    <mergeCell ref="A29:A30"/>
    <mergeCell ref="B29:B30"/>
    <mergeCell ref="C29:C30"/>
    <mergeCell ref="D29:D30"/>
    <mergeCell ref="F29:F30"/>
    <mergeCell ref="G29:G30"/>
    <mergeCell ref="I25:I26"/>
    <mergeCell ref="A27:A28"/>
    <mergeCell ref="B27:B28"/>
    <mergeCell ref="C27:C28"/>
    <mergeCell ref="D27:D28"/>
    <mergeCell ref="F27:F28"/>
    <mergeCell ref="G27:G28"/>
    <mergeCell ref="I27:I28"/>
    <mergeCell ref="A25:A26"/>
    <mergeCell ref="B25:B26"/>
    <mergeCell ref="C25:C26"/>
    <mergeCell ref="D25:D26"/>
    <mergeCell ref="F25:F26"/>
    <mergeCell ref="G25:G26"/>
    <mergeCell ref="I21:I22"/>
    <mergeCell ref="A23:A24"/>
    <mergeCell ref="B23:B24"/>
    <mergeCell ref="C23:C24"/>
    <mergeCell ref="D23:D24"/>
    <mergeCell ref="F23:F24"/>
    <mergeCell ref="G23:G24"/>
    <mergeCell ref="I23:I24"/>
    <mergeCell ref="A21:A22"/>
    <mergeCell ref="B21:B22"/>
    <mergeCell ref="C21:C22"/>
    <mergeCell ref="D21:D22"/>
    <mergeCell ref="F21:F22"/>
    <mergeCell ref="G21:G22"/>
    <mergeCell ref="I17:I18"/>
    <mergeCell ref="A19:A20"/>
    <mergeCell ref="B19:B20"/>
    <mergeCell ref="C19:C20"/>
    <mergeCell ref="D19:D20"/>
    <mergeCell ref="F19:F20"/>
    <mergeCell ref="G19:G20"/>
    <mergeCell ref="I19:I20"/>
    <mergeCell ref="A17:A18"/>
    <mergeCell ref="B17:B18"/>
    <mergeCell ref="C17:C18"/>
    <mergeCell ref="D17:D18"/>
    <mergeCell ref="F17:F18"/>
    <mergeCell ref="G17:G18"/>
    <mergeCell ref="I13:I14"/>
    <mergeCell ref="A15:A16"/>
    <mergeCell ref="B15:B16"/>
    <mergeCell ref="C15:C16"/>
    <mergeCell ref="D15:D16"/>
    <mergeCell ref="F15:F16"/>
    <mergeCell ref="G15:G16"/>
    <mergeCell ref="I15:I16"/>
    <mergeCell ref="A13:A14"/>
    <mergeCell ref="B13:B14"/>
    <mergeCell ref="C13:C14"/>
    <mergeCell ref="D13:D14"/>
    <mergeCell ref="F13:F14"/>
    <mergeCell ref="G13:G14"/>
    <mergeCell ref="I9:I10"/>
    <mergeCell ref="A11:A12"/>
    <mergeCell ref="B11:B12"/>
    <mergeCell ref="C11:C12"/>
    <mergeCell ref="D11:D12"/>
    <mergeCell ref="F11:F12"/>
    <mergeCell ref="G11:G12"/>
    <mergeCell ref="I11:I12"/>
    <mergeCell ref="A9:A10"/>
    <mergeCell ref="B9:B10"/>
    <mergeCell ref="C9:C10"/>
    <mergeCell ref="D9:D10"/>
    <mergeCell ref="F9:F10"/>
    <mergeCell ref="G9:G10"/>
    <mergeCell ref="I5:I6"/>
    <mergeCell ref="A7:A8"/>
    <mergeCell ref="B7:B8"/>
    <mergeCell ref="C7:C8"/>
    <mergeCell ref="D7:D8"/>
    <mergeCell ref="F7:F8"/>
    <mergeCell ref="G7:G8"/>
    <mergeCell ref="I7:I8"/>
    <mergeCell ref="A5:A6"/>
    <mergeCell ref="B5:B6"/>
    <mergeCell ref="C5:C6"/>
    <mergeCell ref="D5:D6"/>
    <mergeCell ref="F5:F6"/>
    <mergeCell ref="G5:G6"/>
    <mergeCell ref="A1:C1"/>
    <mergeCell ref="D1:F1"/>
    <mergeCell ref="G1:I1"/>
    <mergeCell ref="A3:A4"/>
    <mergeCell ref="B3:B4"/>
    <mergeCell ref="C3:C4"/>
    <mergeCell ref="D3:D4"/>
    <mergeCell ref="F3:F4"/>
    <mergeCell ref="G3:G4"/>
    <mergeCell ref="I3:I4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97"/>
  <sheetViews>
    <sheetView topLeftCell="A34" zoomScale="70" zoomScaleNormal="70" workbookViewId="0">
      <selection activeCell="L48" sqref="L48"/>
    </sheetView>
  </sheetViews>
  <sheetFormatPr baseColWidth="10" defaultRowHeight="12.75" x14ac:dyDescent="0.2"/>
  <cols>
    <col min="1" max="1" width="20.7109375" style="37" customWidth="1"/>
    <col min="2" max="2" width="5.28515625" style="38" customWidth="1"/>
    <col min="3" max="3" width="20.7109375" style="37" customWidth="1"/>
    <col min="4" max="4" width="1" style="37" customWidth="1"/>
    <col min="5" max="5" width="21.7109375" style="37" customWidth="1"/>
    <col min="6" max="6" width="5.85546875" style="37" customWidth="1"/>
    <col min="7" max="7" width="21.7109375" style="37" customWidth="1"/>
    <col min="8" max="8" width="1" style="37" customWidth="1"/>
    <col min="9" max="9" width="23.85546875" style="37" customWidth="1"/>
    <col min="10" max="10" width="6.7109375" style="37" customWidth="1"/>
    <col min="11" max="11" width="23.85546875" style="37" customWidth="1"/>
    <col min="12" max="12" width="11.5703125" style="37" customWidth="1"/>
    <col min="13" max="13" width="11.42578125" style="37"/>
    <col min="14" max="14" width="3.85546875" style="37" customWidth="1"/>
    <col min="15" max="15" width="19.5703125" style="37" customWidth="1"/>
    <col min="16" max="21" width="4.85546875" style="37" customWidth="1"/>
    <col min="22" max="50" width="5.28515625" style="37" customWidth="1"/>
    <col min="51" max="16384" width="11.42578125" style="37"/>
  </cols>
  <sheetData>
    <row r="1" spans="1:24" x14ac:dyDescent="0.2">
      <c r="A1" s="46" t="s">
        <v>588</v>
      </c>
      <c r="B1" s="46" t="s">
        <v>75</v>
      </c>
      <c r="C1" s="46" t="s">
        <v>1149</v>
      </c>
      <c r="D1" s="150"/>
      <c r="E1" s="46" t="s">
        <v>591</v>
      </c>
      <c r="F1" s="46" t="s">
        <v>76</v>
      </c>
      <c r="G1" s="46" t="s">
        <v>593</v>
      </c>
      <c r="H1" s="151"/>
      <c r="I1" s="46" t="s">
        <v>594</v>
      </c>
      <c r="J1" s="46" t="s">
        <v>77</v>
      </c>
      <c r="K1" s="46" t="s">
        <v>593</v>
      </c>
      <c r="L1" s="43" t="s">
        <v>97</v>
      </c>
    </row>
    <row r="2" spans="1:24" x14ac:dyDescent="0.2">
      <c r="A2" s="43" t="s">
        <v>596</v>
      </c>
      <c r="B2" s="43"/>
      <c r="C2" s="43" t="s">
        <v>597</v>
      </c>
      <c r="D2" s="150"/>
      <c r="E2" s="43" t="s">
        <v>596</v>
      </c>
      <c r="F2" s="45"/>
      <c r="G2" s="43" t="s">
        <v>597</v>
      </c>
      <c r="H2" s="150"/>
      <c r="I2" s="43" t="s">
        <v>596</v>
      </c>
      <c r="J2" s="45"/>
      <c r="K2" s="43" t="s">
        <v>597</v>
      </c>
      <c r="L2" s="148"/>
      <c r="N2" s="111" t="s">
        <v>714</v>
      </c>
      <c r="O2" s="112" t="s">
        <v>281</v>
      </c>
      <c r="P2" s="111" t="s">
        <v>103</v>
      </c>
      <c r="Q2" s="111" t="s">
        <v>701</v>
      </c>
      <c r="R2" s="111" t="s">
        <v>105</v>
      </c>
      <c r="S2" s="111" t="s">
        <v>106</v>
      </c>
      <c r="T2" s="111" t="s">
        <v>107</v>
      </c>
      <c r="U2" s="111" t="s">
        <v>108</v>
      </c>
      <c r="V2" s="111" t="s">
        <v>109</v>
      </c>
      <c r="W2" s="111" t="s">
        <v>702</v>
      </c>
      <c r="X2" s="111" t="s">
        <v>1150</v>
      </c>
    </row>
    <row r="3" spans="1:24" x14ac:dyDescent="0.2">
      <c r="A3" s="867" t="s">
        <v>598</v>
      </c>
      <c r="B3" s="892" t="s">
        <v>1151</v>
      </c>
      <c r="C3" s="867" t="s">
        <v>913</v>
      </c>
      <c r="D3" s="150"/>
      <c r="E3" s="867" t="s">
        <v>601</v>
      </c>
      <c r="F3" s="892" t="s">
        <v>1152</v>
      </c>
      <c r="G3" s="867" t="s">
        <v>762</v>
      </c>
      <c r="H3" s="150"/>
      <c r="I3" s="867" t="s">
        <v>1153</v>
      </c>
      <c r="J3" s="867" t="s">
        <v>1154</v>
      </c>
      <c r="K3" s="867" t="s">
        <v>606</v>
      </c>
      <c r="L3" s="46" t="s">
        <v>721</v>
      </c>
      <c r="N3" s="43">
        <v>1</v>
      </c>
      <c r="O3" s="146" t="s">
        <v>1155</v>
      </c>
      <c r="P3" s="43">
        <v>74</v>
      </c>
      <c r="Q3" s="43">
        <v>22</v>
      </c>
      <c r="R3" s="43">
        <v>16</v>
      </c>
      <c r="S3" s="43">
        <v>4</v>
      </c>
      <c r="T3" s="43">
        <v>2</v>
      </c>
      <c r="U3" s="43">
        <v>62</v>
      </c>
      <c r="V3" s="43">
        <v>28</v>
      </c>
      <c r="W3" s="43">
        <v>34</v>
      </c>
      <c r="X3" s="43"/>
    </row>
    <row r="4" spans="1:24" x14ac:dyDescent="0.2">
      <c r="A4" s="867"/>
      <c r="B4" s="892"/>
      <c r="C4" s="867"/>
      <c r="D4" s="150"/>
      <c r="E4" s="867"/>
      <c r="F4" s="892"/>
      <c r="G4" s="867"/>
      <c r="H4" s="150"/>
      <c r="I4" s="867"/>
      <c r="J4" s="867"/>
      <c r="K4" s="867"/>
      <c r="L4" s="46" t="s">
        <v>1156</v>
      </c>
      <c r="N4" s="120">
        <v>2</v>
      </c>
      <c r="O4" s="147" t="s">
        <v>852</v>
      </c>
      <c r="P4" s="120">
        <v>71</v>
      </c>
      <c r="Q4" s="120">
        <v>22</v>
      </c>
      <c r="R4" s="120">
        <v>15</v>
      </c>
      <c r="S4" s="120">
        <v>4</v>
      </c>
      <c r="T4" s="120">
        <v>3</v>
      </c>
      <c r="U4" s="120">
        <v>58</v>
      </c>
      <c r="V4" s="120">
        <v>29</v>
      </c>
      <c r="W4" s="120">
        <v>29</v>
      </c>
      <c r="X4" s="120"/>
    </row>
    <row r="5" spans="1:24" x14ac:dyDescent="0.2">
      <c r="A5" s="867" t="s">
        <v>637</v>
      </c>
      <c r="B5" s="867" t="s">
        <v>1152</v>
      </c>
      <c r="C5" s="867" t="s">
        <v>598</v>
      </c>
      <c r="D5" s="150"/>
      <c r="E5" s="867" t="s">
        <v>694</v>
      </c>
      <c r="F5" s="867" t="s">
        <v>1157</v>
      </c>
      <c r="G5" s="867" t="s">
        <v>601</v>
      </c>
      <c r="H5" s="150"/>
      <c r="I5" s="867" t="s">
        <v>606</v>
      </c>
      <c r="J5" s="892" t="s">
        <v>628</v>
      </c>
      <c r="K5" s="867" t="s">
        <v>1158</v>
      </c>
      <c r="L5" s="46" t="s">
        <v>721</v>
      </c>
      <c r="N5" s="43">
        <v>3</v>
      </c>
      <c r="O5" s="146" t="s">
        <v>633</v>
      </c>
      <c r="P5" s="43">
        <v>64</v>
      </c>
      <c r="Q5" s="43">
        <v>22</v>
      </c>
      <c r="R5" s="43">
        <v>13</v>
      </c>
      <c r="S5" s="43">
        <v>3</v>
      </c>
      <c r="T5" s="43">
        <v>6</v>
      </c>
      <c r="U5" s="43">
        <v>77</v>
      </c>
      <c r="V5" s="43">
        <v>30</v>
      </c>
      <c r="W5" s="43">
        <v>47</v>
      </c>
      <c r="X5" s="43"/>
    </row>
    <row r="6" spans="1:24" x14ac:dyDescent="0.2">
      <c r="A6" s="867"/>
      <c r="B6" s="867"/>
      <c r="C6" s="867"/>
      <c r="D6" s="150"/>
      <c r="E6" s="867"/>
      <c r="F6" s="867"/>
      <c r="G6" s="867"/>
      <c r="H6" s="150"/>
      <c r="I6" s="867"/>
      <c r="J6" s="892"/>
      <c r="K6" s="867"/>
      <c r="L6" s="46" t="s">
        <v>1159</v>
      </c>
      <c r="N6" s="43">
        <v>4</v>
      </c>
      <c r="O6" s="146" t="s">
        <v>913</v>
      </c>
      <c r="P6" s="43">
        <v>56</v>
      </c>
      <c r="Q6" s="43">
        <v>22</v>
      </c>
      <c r="R6" s="43">
        <v>10</v>
      </c>
      <c r="S6" s="43">
        <v>4</v>
      </c>
      <c r="T6" s="43">
        <v>8</v>
      </c>
      <c r="U6" s="43">
        <v>35</v>
      </c>
      <c r="V6" s="43">
        <v>29</v>
      </c>
      <c r="W6" s="43">
        <v>6</v>
      </c>
      <c r="X6" s="43"/>
    </row>
    <row r="7" spans="1:24" x14ac:dyDescent="0.2">
      <c r="A7" s="867" t="s">
        <v>598</v>
      </c>
      <c r="B7" s="892" t="s">
        <v>638</v>
      </c>
      <c r="C7" s="867" t="s">
        <v>1160</v>
      </c>
      <c r="D7" s="150"/>
      <c r="E7" s="867" t="s">
        <v>601</v>
      </c>
      <c r="F7" s="892" t="s">
        <v>628</v>
      </c>
      <c r="G7" s="867" t="s">
        <v>1161</v>
      </c>
      <c r="H7" s="150"/>
      <c r="I7" s="867" t="s">
        <v>1068</v>
      </c>
      <c r="J7" s="867" t="s">
        <v>1162</v>
      </c>
      <c r="K7" s="867" t="s">
        <v>606</v>
      </c>
      <c r="L7" s="46" t="s">
        <v>721</v>
      </c>
      <c r="N7" s="43">
        <v>5</v>
      </c>
      <c r="O7" s="146" t="s">
        <v>646</v>
      </c>
      <c r="P7" s="43">
        <v>54</v>
      </c>
      <c r="Q7" s="43">
        <v>22</v>
      </c>
      <c r="R7" s="43">
        <v>9</v>
      </c>
      <c r="S7" s="43">
        <v>5</v>
      </c>
      <c r="T7" s="43">
        <v>8</v>
      </c>
      <c r="U7" s="43">
        <v>50</v>
      </c>
      <c r="V7" s="43">
        <v>47</v>
      </c>
      <c r="W7" s="43">
        <v>3</v>
      </c>
      <c r="X7" s="43"/>
    </row>
    <row r="8" spans="1:24" x14ac:dyDescent="0.2">
      <c r="A8" s="867"/>
      <c r="B8" s="892"/>
      <c r="C8" s="867"/>
      <c r="D8" s="150"/>
      <c r="E8" s="867"/>
      <c r="F8" s="892"/>
      <c r="G8" s="867"/>
      <c r="H8" s="150"/>
      <c r="I8" s="867"/>
      <c r="J8" s="867"/>
      <c r="K8" s="867"/>
      <c r="L8" s="46" t="s">
        <v>1163</v>
      </c>
      <c r="N8" s="43">
        <v>6</v>
      </c>
      <c r="O8" s="146" t="s">
        <v>625</v>
      </c>
      <c r="P8" s="43">
        <v>52</v>
      </c>
      <c r="Q8" s="43">
        <v>22</v>
      </c>
      <c r="R8" s="43">
        <v>8</v>
      </c>
      <c r="S8" s="43">
        <v>6</v>
      </c>
      <c r="T8" s="43">
        <v>8</v>
      </c>
      <c r="U8" s="43">
        <v>35</v>
      </c>
      <c r="V8" s="43">
        <v>37</v>
      </c>
      <c r="W8" s="43">
        <v>-2</v>
      </c>
      <c r="X8" s="43"/>
    </row>
    <row r="9" spans="1:24" x14ac:dyDescent="0.2">
      <c r="A9" s="867" t="s">
        <v>646</v>
      </c>
      <c r="B9" s="867" t="s">
        <v>628</v>
      </c>
      <c r="C9" s="867" t="s">
        <v>598</v>
      </c>
      <c r="D9" s="150"/>
      <c r="E9" s="867" t="s">
        <v>1164</v>
      </c>
      <c r="F9" s="867" t="s">
        <v>662</v>
      </c>
      <c r="G9" s="867" t="s">
        <v>601</v>
      </c>
      <c r="H9" s="150"/>
      <c r="I9" s="867" t="s">
        <v>606</v>
      </c>
      <c r="J9" s="892" t="s">
        <v>1165</v>
      </c>
      <c r="K9" s="867" t="s">
        <v>1166</v>
      </c>
      <c r="L9" s="46" t="s">
        <v>721</v>
      </c>
      <c r="N9" s="43">
        <v>7</v>
      </c>
      <c r="O9" s="146" t="s">
        <v>621</v>
      </c>
      <c r="P9" s="43">
        <v>51</v>
      </c>
      <c r="Q9" s="43">
        <v>22</v>
      </c>
      <c r="R9" s="43">
        <v>8</v>
      </c>
      <c r="S9" s="43">
        <v>5</v>
      </c>
      <c r="T9" s="43">
        <v>9</v>
      </c>
      <c r="U9" s="43">
        <v>36</v>
      </c>
      <c r="V9" s="43">
        <v>33</v>
      </c>
      <c r="W9" s="43">
        <v>3</v>
      </c>
      <c r="X9" s="43"/>
    </row>
    <row r="10" spans="1:24" x14ac:dyDescent="0.2">
      <c r="A10" s="867"/>
      <c r="B10" s="867"/>
      <c r="C10" s="867"/>
      <c r="D10" s="150"/>
      <c r="E10" s="867"/>
      <c r="F10" s="867"/>
      <c r="G10" s="867"/>
      <c r="H10" s="150"/>
      <c r="I10" s="867"/>
      <c r="J10" s="892"/>
      <c r="K10" s="867"/>
      <c r="L10" s="46" t="s">
        <v>1167</v>
      </c>
      <c r="N10" s="43">
        <v>8</v>
      </c>
      <c r="O10" s="146" t="s">
        <v>718</v>
      </c>
      <c r="P10" s="43">
        <v>51</v>
      </c>
      <c r="Q10" s="43">
        <v>22</v>
      </c>
      <c r="R10" s="43">
        <v>9</v>
      </c>
      <c r="S10" s="43">
        <v>2</v>
      </c>
      <c r="T10" s="43">
        <v>11</v>
      </c>
      <c r="U10" s="43">
        <v>36</v>
      </c>
      <c r="V10" s="43">
        <v>45</v>
      </c>
      <c r="W10" s="43">
        <v>-9</v>
      </c>
      <c r="X10" s="43"/>
    </row>
    <row r="11" spans="1:24" x14ac:dyDescent="0.2">
      <c r="A11" s="867" t="s">
        <v>625</v>
      </c>
      <c r="B11" s="867" t="s">
        <v>634</v>
      </c>
      <c r="C11" s="867" t="s">
        <v>598</v>
      </c>
      <c r="D11" s="150"/>
      <c r="E11" s="867" t="s">
        <v>749</v>
      </c>
      <c r="F11" s="867" t="s">
        <v>642</v>
      </c>
      <c r="G11" s="867" t="s">
        <v>601</v>
      </c>
      <c r="H11" s="150"/>
      <c r="I11" s="867" t="s">
        <v>606</v>
      </c>
      <c r="J11" s="892" t="s">
        <v>634</v>
      </c>
      <c r="K11" s="867" t="s">
        <v>622</v>
      </c>
      <c r="L11" s="46" t="s">
        <v>721</v>
      </c>
      <c r="N11" s="43">
        <v>9</v>
      </c>
      <c r="O11" s="146" t="s">
        <v>1168</v>
      </c>
      <c r="P11" s="43">
        <v>50</v>
      </c>
      <c r="Q11" s="43">
        <v>22</v>
      </c>
      <c r="R11" s="43">
        <v>9</v>
      </c>
      <c r="S11" s="43">
        <v>3</v>
      </c>
      <c r="T11" s="43">
        <v>10</v>
      </c>
      <c r="U11" s="43">
        <v>34</v>
      </c>
      <c r="V11" s="43">
        <v>41</v>
      </c>
      <c r="W11" s="43">
        <v>-7</v>
      </c>
      <c r="X11" s="43" t="s">
        <v>1169</v>
      </c>
    </row>
    <row r="12" spans="1:24" x14ac:dyDescent="0.2">
      <c r="A12" s="867"/>
      <c r="B12" s="867"/>
      <c r="C12" s="867"/>
      <c r="D12" s="150"/>
      <c r="E12" s="867"/>
      <c r="F12" s="867"/>
      <c r="G12" s="867"/>
      <c r="H12" s="150"/>
      <c r="I12" s="867"/>
      <c r="J12" s="892"/>
      <c r="K12" s="867"/>
      <c r="L12" s="46" t="s">
        <v>1170</v>
      </c>
      <c r="N12" s="43">
        <v>10</v>
      </c>
      <c r="O12" s="146" t="s">
        <v>600</v>
      </c>
      <c r="P12" s="43">
        <v>44</v>
      </c>
      <c r="Q12" s="43">
        <v>22</v>
      </c>
      <c r="R12" s="43">
        <v>6</v>
      </c>
      <c r="S12" s="43">
        <v>5</v>
      </c>
      <c r="T12" s="43">
        <v>11</v>
      </c>
      <c r="U12" s="43">
        <v>39</v>
      </c>
      <c r="V12" s="43">
        <v>51</v>
      </c>
      <c r="W12" s="43">
        <v>-12</v>
      </c>
      <c r="X12" s="43" t="s">
        <v>1169</v>
      </c>
    </row>
    <row r="13" spans="1:24" ht="12.75" customHeight="1" x14ac:dyDescent="0.2">
      <c r="A13" s="867" t="s">
        <v>598</v>
      </c>
      <c r="B13" s="892" t="s">
        <v>656</v>
      </c>
      <c r="C13" s="867" t="s">
        <v>612</v>
      </c>
      <c r="D13" s="150"/>
      <c r="E13" s="867" t="s">
        <v>601</v>
      </c>
      <c r="F13" s="892" t="s">
        <v>656</v>
      </c>
      <c r="G13" s="867" t="s">
        <v>1171</v>
      </c>
      <c r="H13" s="150"/>
      <c r="I13" s="867" t="s">
        <v>639</v>
      </c>
      <c r="J13" s="871" t="s">
        <v>1172</v>
      </c>
      <c r="K13" s="867" t="s">
        <v>606</v>
      </c>
      <c r="L13" s="46" t="s">
        <v>721</v>
      </c>
      <c r="N13" s="43">
        <v>11</v>
      </c>
      <c r="O13" s="146" t="s">
        <v>612</v>
      </c>
      <c r="P13" s="43">
        <v>34</v>
      </c>
      <c r="Q13" s="43">
        <v>22</v>
      </c>
      <c r="R13" s="43">
        <v>3</v>
      </c>
      <c r="S13" s="43">
        <v>3</v>
      </c>
      <c r="T13" s="43">
        <v>16</v>
      </c>
      <c r="U13" s="43">
        <v>31</v>
      </c>
      <c r="V13" s="43">
        <v>75</v>
      </c>
      <c r="W13" s="43">
        <v>-44</v>
      </c>
      <c r="X13" s="43"/>
    </row>
    <row r="14" spans="1:24" x14ac:dyDescent="0.2">
      <c r="A14" s="867"/>
      <c r="B14" s="892"/>
      <c r="C14" s="867"/>
      <c r="D14" s="150"/>
      <c r="E14" s="867"/>
      <c r="F14" s="892"/>
      <c r="G14" s="867"/>
      <c r="H14" s="150"/>
      <c r="I14" s="867"/>
      <c r="J14" s="867"/>
      <c r="K14" s="867"/>
      <c r="L14" s="46" t="s">
        <v>1173</v>
      </c>
      <c r="N14" s="43">
        <v>12</v>
      </c>
      <c r="O14" s="146" t="s">
        <v>637</v>
      </c>
      <c r="P14" s="43">
        <v>33</v>
      </c>
      <c r="Q14" s="43">
        <v>22</v>
      </c>
      <c r="R14" s="43">
        <v>3</v>
      </c>
      <c r="S14" s="43">
        <v>2</v>
      </c>
      <c r="T14" s="43">
        <v>17</v>
      </c>
      <c r="U14" s="43">
        <v>30</v>
      </c>
      <c r="V14" s="43">
        <v>78</v>
      </c>
      <c r="W14" s="43">
        <v>-48</v>
      </c>
      <c r="X14" s="43"/>
    </row>
    <row r="15" spans="1:24" ht="15" x14ac:dyDescent="0.25">
      <c r="A15" s="867" t="s">
        <v>718</v>
      </c>
      <c r="B15" s="867" t="s">
        <v>662</v>
      </c>
      <c r="C15" s="867" t="s">
        <v>598</v>
      </c>
      <c r="D15" s="150"/>
      <c r="E15" s="867" t="s">
        <v>680</v>
      </c>
      <c r="F15" s="867" t="s">
        <v>650</v>
      </c>
      <c r="G15" s="867" t="s">
        <v>601</v>
      </c>
      <c r="H15" s="150"/>
      <c r="I15" s="867" t="s">
        <v>606</v>
      </c>
      <c r="J15" s="892" t="s">
        <v>1174</v>
      </c>
      <c r="K15" s="867" t="s">
        <v>1175</v>
      </c>
      <c r="L15" s="46" t="s">
        <v>721</v>
      </c>
      <c r="N15"/>
      <c r="O15"/>
      <c r="P15"/>
      <c r="Q15"/>
      <c r="R15"/>
      <c r="S15"/>
      <c r="T15"/>
      <c r="U15"/>
      <c r="V15"/>
      <c r="W15"/>
      <c r="X15"/>
    </row>
    <row r="16" spans="1:24" x14ac:dyDescent="0.2">
      <c r="A16" s="867"/>
      <c r="B16" s="867"/>
      <c r="C16" s="867"/>
      <c r="D16" s="150"/>
      <c r="E16" s="867"/>
      <c r="F16" s="867"/>
      <c r="G16" s="867"/>
      <c r="H16" s="150"/>
      <c r="I16" s="867"/>
      <c r="J16" s="892"/>
      <c r="K16" s="867"/>
      <c r="L16" s="46" t="s">
        <v>1176</v>
      </c>
      <c r="N16" s="111" t="s">
        <v>714</v>
      </c>
      <c r="O16" s="112" t="s">
        <v>281</v>
      </c>
      <c r="P16" s="111" t="s">
        <v>103</v>
      </c>
      <c r="Q16" s="111" t="s">
        <v>701</v>
      </c>
      <c r="R16" s="111" t="s">
        <v>105</v>
      </c>
      <c r="S16" s="111" t="s">
        <v>106</v>
      </c>
      <c r="T16" s="111" t="s">
        <v>107</v>
      </c>
      <c r="U16" s="111" t="s">
        <v>108</v>
      </c>
      <c r="V16" s="111" t="s">
        <v>109</v>
      </c>
      <c r="W16" s="111" t="s">
        <v>702</v>
      </c>
      <c r="X16" s="111" t="s">
        <v>1150</v>
      </c>
    </row>
    <row r="17" spans="1:24" x14ac:dyDescent="0.2">
      <c r="A17" s="867" t="s">
        <v>598</v>
      </c>
      <c r="B17" s="892" t="s">
        <v>648</v>
      </c>
      <c r="C17" s="867" t="s">
        <v>771</v>
      </c>
      <c r="D17" s="150"/>
      <c r="E17" s="867" t="s">
        <v>601</v>
      </c>
      <c r="F17" s="892" t="s">
        <v>628</v>
      </c>
      <c r="G17" s="867" t="s">
        <v>1177</v>
      </c>
      <c r="H17" s="150"/>
      <c r="I17" s="867" t="s">
        <v>635</v>
      </c>
      <c r="J17" s="867" t="s">
        <v>681</v>
      </c>
      <c r="K17" s="867" t="s">
        <v>606</v>
      </c>
      <c r="L17" s="46" t="s">
        <v>721</v>
      </c>
      <c r="N17" s="43">
        <v>1</v>
      </c>
      <c r="O17" s="146" t="s">
        <v>762</v>
      </c>
      <c r="P17" s="43">
        <v>80</v>
      </c>
      <c r="Q17" s="43">
        <v>22</v>
      </c>
      <c r="R17" s="43">
        <v>19</v>
      </c>
      <c r="S17" s="43">
        <v>1</v>
      </c>
      <c r="T17" s="43">
        <v>2</v>
      </c>
      <c r="U17" s="43">
        <v>72</v>
      </c>
      <c r="V17" s="43">
        <v>13</v>
      </c>
      <c r="W17" s="43">
        <v>59</v>
      </c>
      <c r="X17" s="43"/>
    </row>
    <row r="18" spans="1:24" x14ac:dyDescent="0.2">
      <c r="A18" s="867"/>
      <c r="B18" s="892"/>
      <c r="C18" s="867"/>
      <c r="D18" s="150"/>
      <c r="E18" s="867"/>
      <c r="F18" s="892"/>
      <c r="G18" s="867"/>
      <c r="H18" s="150"/>
      <c r="I18" s="867"/>
      <c r="J18" s="867"/>
      <c r="K18" s="867"/>
      <c r="L18" s="46" t="s">
        <v>1178</v>
      </c>
      <c r="N18" s="43">
        <v>2</v>
      </c>
      <c r="O18" s="146" t="s">
        <v>732</v>
      </c>
      <c r="P18" s="43">
        <v>69</v>
      </c>
      <c r="Q18" s="43">
        <v>22</v>
      </c>
      <c r="R18" s="43">
        <v>15</v>
      </c>
      <c r="S18" s="43">
        <v>2</v>
      </c>
      <c r="T18" s="43">
        <v>5</v>
      </c>
      <c r="U18" s="43">
        <v>71</v>
      </c>
      <c r="V18" s="43">
        <v>30</v>
      </c>
      <c r="W18" s="43">
        <v>41</v>
      </c>
      <c r="X18" s="43"/>
    </row>
    <row r="19" spans="1:24" x14ac:dyDescent="0.2">
      <c r="A19" s="867" t="s">
        <v>633</v>
      </c>
      <c r="B19" s="867" t="s">
        <v>628</v>
      </c>
      <c r="C19" s="867" t="s">
        <v>598</v>
      </c>
      <c r="D19" s="150"/>
      <c r="E19" s="867" t="s">
        <v>1179</v>
      </c>
      <c r="F19" s="867" t="s">
        <v>653</v>
      </c>
      <c r="G19" s="867" t="s">
        <v>601</v>
      </c>
      <c r="H19" s="150"/>
      <c r="I19" s="867" t="s">
        <v>606</v>
      </c>
      <c r="J19" s="892" t="s">
        <v>648</v>
      </c>
      <c r="K19" s="867" t="s">
        <v>1180</v>
      </c>
      <c r="L19" s="46" t="s">
        <v>721</v>
      </c>
      <c r="N19" s="43">
        <v>3</v>
      </c>
      <c r="O19" s="146" t="s">
        <v>1181</v>
      </c>
      <c r="P19" s="43">
        <v>66</v>
      </c>
      <c r="Q19" s="43">
        <v>22</v>
      </c>
      <c r="R19" s="43">
        <v>13</v>
      </c>
      <c r="S19" s="43">
        <v>5</v>
      </c>
      <c r="T19" s="43">
        <v>4</v>
      </c>
      <c r="U19" s="43">
        <v>62</v>
      </c>
      <c r="V19" s="43">
        <v>35</v>
      </c>
      <c r="W19" s="43">
        <v>27</v>
      </c>
      <c r="X19" s="43"/>
    </row>
    <row r="20" spans="1:24" x14ac:dyDescent="0.2">
      <c r="A20" s="867"/>
      <c r="B20" s="867"/>
      <c r="C20" s="867"/>
      <c r="D20" s="150"/>
      <c r="E20" s="867"/>
      <c r="F20" s="867"/>
      <c r="G20" s="867"/>
      <c r="H20" s="150"/>
      <c r="I20" s="867"/>
      <c r="J20" s="892"/>
      <c r="K20" s="867"/>
      <c r="L20" s="46" t="s">
        <v>1182</v>
      </c>
      <c r="N20" s="43">
        <v>4</v>
      </c>
      <c r="O20" s="146" t="s">
        <v>749</v>
      </c>
      <c r="P20" s="43">
        <v>57</v>
      </c>
      <c r="Q20" s="43">
        <v>22</v>
      </c>
      <c r="R20" s="43">
        <v>10</v>
      </c>
      <c r="S20" s="43">
        <v>5</v>
      </c>
      <c r="T20" s="43">
        <v>7</v>
      </c>
      <c r="U20" s="43">
        <v>47</v>
      </c>
      <c r="V20" s="43">
        <v>39</v>
      </c>
      <c r="W20" s="43">
        <v>8</v>
      </c>
      <c r="X20" s="43"/>
    </row>
    <row r="21" spans="1:24" ht="12.75" customHeight="1" x14ac:dyDescent="0.2">
      <c r="A21" s="867" t="s">
        <v>598</v>
      </c>
      <c r="B21" s="892" t="s">
        <v>659</v>
      </c>
      <c r="C21" s="867" t="s">
        <v>600</v>
      </c>
      <c r="D21" s="150"/>
      <c r="E21" s="867" t="s">
        <v>601</v>
      </c>
      <c r="F21" s="892" t="s">
        <v>1174</v>
      </c>
      <c r="G21" s="867" t="s">
        <v>1183</v>
      </c>
      <c r="H21" s="150"/>
      <c r="I21" s="867" t="s">
        <v>784</v>
      </c>
      <c r="J21" s="867" t="s">
        <v>656</v>
      </c>
      <c r="K21" s="867" t="s">
        <v>606</v>
      </c>
      <c r="L21" s="46" t="s">
        <v>721</v>
      </c>
      <c r="N21" s="43">
        <v>5</v>
      </c>
      <c r="O21" s="146" t="s">
        <v>680</v>
      </c>
      <c r="P21" s="43">
        <v>56</v>
      </c>
      <c r="Q21" s="43">
        <v>22</v>
      </c>
      <c r="R21" s="43">
        <v>13</v>
      </c>
      <c r="S21" s="43">
        <v>2</v>
      </c>
      <c r="T21" s="43">
        <v>7</v>
      </c>
      <c r="U21" s="43">
        <v>46</v>
      </c>
      <c r="V21" s="43">
        <v>40</v>
      </c>
      <c r="W21" s="43">
        <v>6</v>
      </c>
      <c r="X21" s="43"/>
    </row>
    <row r="22" spans="1:24" x14ac:dyDescent="0.2">
      <c r="A22" s="867"/>
      <c r="B22" s="892"/>
      <c r="C22" s="867"/>
      <c r="D22" s="150"/>
      <c r="E22" s="867"/>
      <c r="F22" s="892"/>
      <c r="G22" s="867"/>
      <c r="H22" s="150"/>
      <c r="I22" s="867"/>
      <c r="J22" s="867"/>
      <c r="K22" s="867"/>
      <c r="L22" s="46" t="s">
        <v>1184</v>
      </c>
      <c r="N22" s="43">
        <v>6</v>
      </c>
      <c r="O22" s="146" t="s">
        <v>1177</v>
      </c>
      <c r="P22" s="43">
        <v>51</v>
      </c>
      <c r="Q22" s="43">
        <v>22</v>
      </c>
      <c r="R22" s="43">
        <v>9</v>
      </c>
      <c r="S22" s="43">
        <v>3</v>
      </c>
      <c r="T22" s="43">
        <v>10</v>
      </c>
      <c r="U22" s="43">
        <v>43</v>
      </c>
      <c r="V22" s="43">
        <v>44</v>
      </c>
      <c r="W22" s="43">
        <v>-1</v>
      </c>
      <c r="X22" s="43"/>
    </row>
    <row r="23" spans="1:24" x14ac:dyDescent="0.2">
      <c r="A23" s="867" t="s">
        <v>621</v>
      </c>
      <c r="B23" s="867" t="s">
        <v>630</v>
      </c>
      <c r="C23" s="867" t="s">
        <v>598</v>
      </c>
      <c r="D23" s="150"/>
      <c r="E23" s="867" t="s">
        <v>747</v>
      </c>
      <c r="F23" s="867" t="s">
        <v>1185</v>
      </c>
      <c r="G23" s="867" t="s">
        <v>601</v>
      </c>
      <c r="H23" s="150"/>
      <c r="I23" s="867" t="s">
        <v>606</v>
      </c>
      <c r="J23" s="892" t="s">
        <v>642</v>
      </c>
      <c r="K23" s="867" t="s">
        <v>875</v>
      </c>
      <c r="L23" s="46" t="s">
        <v>721</v>
      </c>
      <c r="N23" s="43">
        <v>7</v>
      </c>
      <c r="O23" s="146" t="s">
        <v>1164</v>
      </c>
      <c r="P23" s="43">
        <v>49</v>
      </c>
      <c r="Q23" s="43">
        <v>22</v>
      </c>
      <c r="R23" s="43">
        <v>8</v>
      </c>
      <c r="S23" s="43">
        <v>3</v>
      </c>
      <c r="T23" s="43">
        <v>11</v>
      </c>
      <c r="U23" s="43">
        <v>34</v>
      </c>
      <c r="V23" s="43">
        <v>39</v>
      </c>
      <c r="W23" s="43">
        <v>-5</v>
      </c>
      <c r="X23" s="43"/>
    </row>
    <row r="24" spans="1:24" x14ac:dyDescent="0.2">
      <c r="A24" s="867"/>
      <c r="B24" s="867"/>
      <c r="C24" s="867"/>
      <c r="D24" s="150"/>
      <c r="E24" s="867"/>
      <c r="F24" s="867"/>
      <c r="G24" s="867"/>
      <c r="H24" s="150"/>
      <c r="I24" s="867"/>
      <c r="J24" s="892"/>
      <c r="K24" s="867"/>
      <c r="L24" s="46" t="s">
        <v>1186</v>
      </c>
      <c r="N24" s="43">
        <v>8</v>
      </c>
      <c r="O24" s="146" t="s">
        <v>767</v>
      </c>
      <c r="P24" s="43">
        <v>48</v>
      </c>
      <c r="Q24" s="43">
        <v>22</v>
      </c>
      <c r="R24" s="43">
        <v>7</v>
      </c>
      <c r="S24" s="43">
        <v>5</v>
      </c>
      <c r="T24" s="43">
        <v>10</v>
      </c>
      <c r="U24" s="43">
        <v>60</v>
      </c>
      <c r="V24" s="43">
        <v>56</v>
      </c>
      <c r="W24" s="43">
        <v>4</v>
      </c>
      <c r="X24" s="43"/>
    </row>
    <row r="25" spans="1:24" x14ac:dyDescent="0.2">
      <c r="A25" s="867" t="s">
        <v>913</v>
      </c>
      <c r="B25" s="867" t="s">
        <v>652</v>
      </c>
      <c r="C25" s="867" t="s">
        <v>598</v>
      </c>
      <c r="D25" s="150"/>
      <c r="E25" s="867" t="s">
        <v>762</v>
      </c>
      <c r="F25" s="867" t="s">
        <v>705</v>
      </c>
      <c r="G25" s="867" t="s">
        <v>601</v>
      </c>
      <c r="H25" s="150"/>
      <c r="I25" s="867" t="s">
        <v>606</v>
      </c>
      <c r="J25" s="892" t="s">
        <v>628</v>
      </c>
      <c r="K25" s="867" t="s">
        <v>1153</v>
      </c>
      <c r="L25" s="46" t="s">
        <v>721</v>
      </c>
      <c r="N25" s="120">
        <v>9</v>
      </c>
      <c r="O25" s="147" t="s">
        <v>1048</v>
      </c>
      <c r="P25" s="120">
        <v>45</v>
      </c>
      <c r="Q25" s="120">
        <v>22</v>
      </c>
      <c r="R25" s="120">
        <v>7</v>
      </c>
      <c r="S25" s="120">
        <v>2</v>
      </c>
      <c r="T25" s="120">
        <v>13</v>
      </c>
      <c r="U25" s="120">
        <v>40</v>
      </c>
      <c r="V25" s="120">
        <v>71</v>
      </c>
      <c r="W25" s="120">
        <v>-31</v>
      </c>
      <c r="X25" s="120"/>
    </row>
    <row r="26" spans="1:24" x14ac:dyDescent="0.2">
      <c r="A26" s="867"/>
      <c r="B26" s="867"/>
      <c r="C26" s="867"/>
      <c r="D26" s="150"/>
      <c r="E26" s="867"/>
      <c r="F26" s="867"/>
      <c r="G26" s="867"/>
      <c r="H26" s="150"/>
      <c r="I26" s="867"/>
      <c r="J26" s="892"/>
      <c r="K26" s="867"/>
      <c r="L26" s="46" t="s">
        <v>1187</v>
      </c>
      <c r="N26" s="43">
        <v>10</v>
      </c>
      <c r="O26" s="146" t="s">
        <v>1179</v>
      </c>
      <c r="P26" s="43">
        <v>42</v>
      </c>
      <c r="Q26" s="43">
        <v>22</v>
      </c>
      <c r="R26" s="43">
        <v>5</v>
      </c>
      <c r="S26" s="43">
        <v>5</v>
      </c>
      <c r="T26" s="43">
        <v>12</v>
      </c>
      <c r="U26" s="43">
        <v>43</v>
      </c>
      <c r="V26" s="43">
        <v>57</v>
      </c>
      <c r="W26" s="43">
        <v>-14</v>
      </c>
      <c r="X26" s="43"/>
    </row>
    <row r="27" spans="1:24" x14ac:dyDescent="0.2">
      <c r="A27" s="867" t="s">
        <v>598</v>
      </c>
      <c r="B27" s="892" t="s">
        <v>697</v>
      </c>
      <c r="C27" s="867" t="s">
        <v>637</v>
      </c>
      <c r="D27" s="150"/>
      <c r="E27" s="867" t="s">
        <v>601</v>
      </c>
      <c r="F27" s="892" t="s">
        <v>1151</v>
      </c>
      <c r="G27" s="867" t="s">
        <v>694</v>
      </c>
      <c r="H27" s="150"/>
      <c r="I27" s="867" t="s">
        <v>1158</v>
      </c>
      <c r="J27" s="867" t="s">
        <v>703</v>
      </c>
      <c r="K27" s="867" t="s">
        <v>606</v>
      </c>
      <c r="L27" s="46" t="s">
        <v>721</v>
      </c>
      <c r="N27" s="43">
        <v>11</v>
      </c>
      <c r="O27" s="146" t="s">
        <v>747</v>
      </c>
      <c r="P27" s="43">
        <v>36</v>
      </c>
      <c r="Q27" s="43">
        <v>22</v>
      </c>
      <c r="R27" s="43">
        <v>5</v>
      </c>
      <c r="S27" s="43">
        <v>2</v>
      </c>
      <c r="T27" s="43">
        <v>15</v>
      </c>
      <c r="U27" s="43">
        <v>43</v>
      </c>
      <c r="V27" s="43">
        <v>69</v>
      </c>
      <c r="W27" s="43">
        <v>-26</v>
      </c>
      <c r="X27" s="43"/>
    </row>
    <row r="28" spans="1:24" x14ac:dyDescent="0.2">
      <c r="A28" s="867"/>
      <c r="B28" s="892"/>
      <c r="C28" s="867"/>
      <c r="D28" s="150"/>
      <c r="E28" s="867"/>
      <c r="F28" s="892"/>
      <c r="G28" s="867"/>
      <c r="H28" s="150"/>
      <c r="I28" s="867"/>
      <c r="J28" s="867"/>
      <c r="K28" s="867"/>
      <c r="L28" s="46" t="s">
        <v>1188</v>
      </c>
      <c r="N28" s="43">
        <v>12</v>
      </c>
      <c r="O28" s="146" t="s">
        <v>1171</v>
      </c>
      <c r="P28" s="43">
        <v>32</v>
      </c>
      <c r="Q28" s="43">
        <v>22</v>
      </c>
      <c r="R28" s="43">
        <v>3</v>
      </c>
      <c r="S28" s="43">
        <v>1</v>
      </c>
      <c r="T28" s="43">
        <v>18</v>
      </c>
      <c r="U28" s="43">
        <v>26</v>
      </c>
      <c r="V28" s="43">
        <v>94</v>
      </c>
      <c r="W28" s="43">
        <v>-68</v>
      </c>
      <c r="X28" s="43"/>
    </row>
    <row r="29" spans="1:24" ht="15" x14ac:dyDescent="0.25">
      <c r="A29" s="867" t="s">
        <v>1160</v>
      </c>
      <c r="B29" s="867" t="s">
        <v>642</v>
      </c>
      <c r="C29" s="867" t="s">
        <v>598</v>
      </c>
      <c r="D29" s="150"/>
      <c r="E29" s="867" t="s">
        <v>1161</v>
      </c>
      <c r="F29" s="867" t="s">
        <v>648</v>
      </c>
      <c r="G29" s="867" t="s">
        <v>601</v>
      </c>
      <c r="H29" s="150"/>
      <c r="I29" s="867" t="s">
        <v>606</v>
      </c>
      <c r="J29" s="892" t="s">
        <v>611</v>
      </c>
      <c r="K29" s="867" t="s">
        <v>1068</v>
      </c>
      <c r="L29" s="46" t="s">
        <v>721</v>
      </c>
      <c r="N29"/>
      <c r="O29"/>
      <c r="P29"/>
      <c r="Q29"/>
      <c r="R29"/>
      <c r="S29"/>
      <c r="T29"/>
      <c r="U29"/>
      <c r="V29"/>
      <c r="W29"/>
      <c r="X29"/>
    </row>
    <row r="30" spans="1:24" ht="15" x14ac:dyDescent="0.25">
      <c r="A30" s="867"/>
      <c r="B30" s="867"/>
      <c r="C30" s="867"/>
      <c r="D30" s="150"/>
      <c r="E30" s="867"/>
      <c r="F30" s="867"/>
      <c r="G30" s="867"/>
      <c r="H30" s="150"/>
      <c r="I30" s="867"/>
      <c r="J30" s="892"/>
      <c r="K30" s="867"/>
      <c r="L30" s="46" t="s">
        <v>1189</v>
      </c>
      <c r="N30" s="111" t="s">
        <v>714</v>
      </c>
      <c r="O30" s="112" t="s">
        <v>281</v>
      </c>
      <c r="P30" s="111" t="s">
        <v>103</v>
      </c>
      <c r="Q30" s="111" t="s">
        <v>701</v>
      </c>
      <c r="R30" s="111" t="s">
        <v>105</v>
      </c>
      <c r="S30" s="111" t="s">
        <v>106</v>
      </c>
      <c r="T30" s="111" t="s">
        <v>107</v>
      </c>
      <c r="U30" s="111" t="s">
        <v>108</v>
      </c>
      <c r="V30" s="111" t="s">
        <v>109</v>
      </c>
      <c r="W30" s="111" t="s">
        <v>702</v>
      </c>
      <c r="X30"/>
    </row>
    <row r="31" spans="1:24" ht="15" x14ac:dyDescent="0.25">
      <c r="A31" s="867" t="s">
        <v>598</v>
      </c>
      <c r="B31" s="892" t="s">
        <v>671</v>
      </c>
      <c r="C31" s="867" t="s">
        <v>646</v>
      </c>
      <c r="D31" s="150"/>
      <c r="E31" s="867" t="s">
        <v>601</v>
      </c>
      <c r="F31" s="892" t="s">
        <v>656</v>
      </c>
      <c r="G31" s="867" t="s">
        <v>1164</v>
      </c>
      <c r="H31" s="150"/>
      <c r="I31" s="867" t="s">
        <v>1166</v>
      </c>
      <c r="J31" s="867" t="s">
        <v>677</v>
      </c>
      <c r="K31" s="867" t="s">
        <v>606</v>
      </c>
      <c r="L31" s="46" t="s">
        <v>721</v>
      </c>
      <c r="N31" s="43">
        <v>1</v>
      </c>
      <c r="O31" s="146" t="s">
        <v>1153</v>
      </c>
      <c r="P31" s="43">
        <v>72</v>
      </c>
      <c r="Q31" s="43">
        <v>22</v>
      </c>
      <c r="R31" s="43">
        <v>17</v>
      </c>
      <c r="S31" s="43">
        <v>3</v>
      </c>
      <c r="T31" s="43">
        <v>2</v>
      </c>
      <c r="U31" s="43">
        <v>92</v>
      </c>
      <c r="V31" s="43">
        <v>17</v>
      </c>
      <c r="W31" s="43">
        <v>75</v>
      </c>
      <c r="X31"/>
    </row>
    <row r="32" spans="1:24" ht="15" x14ac:dyDescent="0.25">
      <c r="A32" s="867"/>
      <c r="B32" s="892"/>
      <c r="C32" s="867"/>
      <c r="D32" s="150"/>
      <c r="E32" s="867"/>
      <c r="F32" s="892"/>
      <c r="G32" s="867"/>
      <c r="H32" s="150"/>
      <c r="I32" s="867"/>
      <c r="J32" s="867"/>
      <c r="K32" s="867"/>
      <c r="L32" s="46" t="s">
        <v>1190</v>
      </c>
      <c r="N32" s="43">
        <v>2</v>
      </c>
      <c r="O32" s="146" t="s">
        <v>1166</v>
      </c>
      <c r="P32" s="43">
        <v>70</v>
      </c>
      <c r="Q32" s="43">
        <v>22</v>
      </c>
      <c r="R32" s="43">
        <v>15</v>
      </c>
      <c r="S32" s="43">
        <v>3</v>
      </c>
      <c r="T32" s="43">
        <v>4</v>
      </c>
      <c r="U32" s="43">
        <v>76</v>
      </c>
      <c r="V32" s="43">
        <v>29</v>
      </c>
      <c r="W32" s="43">
        <v>47</v>
      </c>
      <c r="X32"/>
    </row>
    <row r="33" spans="1:50" ht="15" x14ac:dyDescent="0.25">
      <c r="A33" s="867" t="s">
        <v>598</v>
      </c>
      <c r="B33" s="892" t="s">
        <v>642</v>
      </c>
      <c r="C33" s="867" t="s">
        <v>625</v>
      </c>
      <c r="D33" s="150"/>
      <c r="E33" s="867" t="s">
        <v>601</v>
      </c>
      <c r="F33" s="892" t="s">
        <v>653</v>
      </c>
      <c r="G33" s="867" t="s">
        <v>749</v>
      </c>
      <c r="H33" s="150"/>
      <c r="I33" s="867" t="s">
        <v>622</v>
      </c>
      <c r="J33" s="867" t="s">
        <v>689</v>
      </c>
      <c r="K33" s="867" t="s">
        <v>606</v>
      </c>
      <c r="L33" s="46" t="s">
        <v>721</v>
      </c>
      <c r="N33" s="43">
        <v>3</v>
      </c>
      <c r="O33" s="146" t="s">
        <v>775</v>
      </c>
      <c r="P33" s="43">
        <v>68</v>
      </c>
      <c r="Q33" s="43">
        <v>22</v>
      </c>
      <c r="R33" s="43">
        <v>13</v>
      </c>
      <c r="S33" s="43">
        <v>7</v>
      </c>
      <c r="T33" s="43">
        <v>2</v>
      </c>
      <c r="U33" s="43">
        <v>53</v>
      </c>
      <c r="V33" s="43">
        <v>21</v>
      </c>
      <c r="W33" s="43">
        <v>32</v>
      </c>
      <c r="X33"/>
    </row>
    <row r="34" spans="1:50" ht="15" x14ac:dyDescent="0.25">
      <c r="A34" s="867"/>
      <c r="B34" s="892"/>
      <c r="C34" s="867"/>
      <c r="D34" s="150"/>
      <c r="E34" s="867"/>
      <c r="F34" s="892"/>
      <c r="G34" s="867"/>
      <c r="H34" s="150"/>
      <c r="I34" s="867"/>
      <c r="J34" s="867"/>
      <c r="K34" s="867"/>
      <c r="L34" s="46" t="s">
        <v>1191</v>
      </c>
      <c r="N34" s="43">
        <v>4</v>
      </c>
      <c r="O34" s="146" t="s">
        <v>622</v>
      </c>
      <c r="P34" s="43">
        <v>56</v>
      </c>
      <c r="Q34" s="43">
        <v>22</v>
      </c>
      <c r="R34" s="43">
        <v>9</v>
      </c>
      <c r="S34" s="43">
        <v>7</v>
      </c>
      <c r="T34" s="43">
        <v>6</v>
      </c>
      <c r="U34" s="43">
        <v>66</v>
      </c>
      <c r="V34" s="43">
        <v>47</v>
      </c>
      <c r="W34" s="43">
        <v>19</v>
      </c>
      <c r="X34"/>
    </row>
    <row r="35" spans="1:50" ht="15" x14ac:dyDescent="0.25">
      <c r="A35" s="867" t="s">
        <v>612</v>
      </c>
      <c r="B35" s="867" t="s">
        <v>692</v>
      </c>
      <c r="C35" s="867" t="s">
        <v>598</v>
      </c>
      <c r="D35" s="150"/>
      <c r="E35" s="867" t="s">
        <v>1171</v>
      </c>
      <c r="F35" s="867" t="s">
        <v>624</v>
      </c>
      <c r="G35" s="867" t="s">
        <v>601</v>
      </c>
      <c r="H35" s="150"/>
      <c r="I35" s="867" t="s">
        <v>606</v>
      </c>
      <c r="J35" s="892" t="s">
        <v>1151</v>
      </c>
      <c r="K35" s="867" t="s">
        <v>639</v>
      </c>
      <c r="L35" s="46" t="s">
        <v>721</v>
      </c>
      <c r="N35" s="43">
        <v>5</v>
      </c>
      <c r="O35" s="146" t="s">
        <v>1192</v>
      </c>
      <c r="P35" s="43">
        <v>56</v>
      </c>
      <c r="Q35" s="43">
        <v>22</v>
      </c>
      <c r="R35" s="43">
        <v>11</v>
      </c>
      <c r="S35" s="43">
        <v>3</v>
      </c>
      <c r="T35" s="43">
        <v>8</v>
      </c>
      <c r="U35" s="43">
        <v>57</v>
      </c>
      <c r="V35" s="43">
        <v>46</v>
      </c>
      <c r="W35" s="43">
        <v>11</v>
      </c>
      <c r="X35"/>
    </row>
    <row r="36" spans="1:50" ht="15" x14ac:dyDescent="0.25">
      <c r="A36" s="867"/>
      <c r="B36" s="867"/>
      <c r="C36" s="867"/>
      <c r="D36" s="150"/>
      <c r="E36" s="867"/>
      <c r="F36" s="867"/>
      <c r="G36" s="867"/>
      <c r="H36" s="150"/>
      <c r="I36" s="867"/>
      <c r="J36" s="892"/>
      <c r="K36" s="867"/>
      <c r="L36" s="46" t="s">
        <v>1193</v>
      </c>
      <c r="N36" s="43">
        <v>6</v>
      </c>
      <c r="O36" s="146" t="s">
        <v>1068</v>
      </c>
      <c r="P36" s="43">
        <v>54</v>
      </c>
      <c r="Q36" s="43">
        <v>22</v>
      </c>
      <c r="R36" s="43">
        <v>9</v>
      </c>
      <c r="S36" s="43">
        <v>5</v>
      </c>
      <c r="T36" s="43">
        <v>8</v>
      </c>
      <c r="U36" s="43">
        <v>48</v>
      </c>
      <c r="V36" s="43">
        <v>31</v>
      </c>
      <c r="W36" s="43">
        <v>17</v>
      </c>
      <c r="X36"/>
    </row>
    <row r="37" spans="1:50" ht="15" x14ac:dyDescent="0.25">
      <c r="A37" s="867" t="s">
        <v>598</v>
      </c>
      <c r="B37" s="892" t="s">
        <v>599</v>
      </c>
      <c r="C37" s="867" t="s">
        <v>718</v>
      </c>
      <c r="D37" s="150"/>
      <c r="E37" s="867" t="s">
        <v>601</v>
      </c>
      <c r="F37" s="892" t="s">
        <v>638</v>
      </c>
      <c r="G37" s="867" t="s">
        <v>680</v>
      </c>
      <c r="H37" s="150"/>
      <c r="I37" s="867" t="s">
        <v>1175</v>
      </c>
      <c r="J37" s="867" t="s">
        <v>1151</v>
      </c>
      <c r="K37" s="867" t="s">
        <v>606</v>
      </c>
      <c r="L37" s="46" t="s">
        <v>721</v>
      </c>
      <c r="N37" s="43">
        <v>7</v>
      </c>
      <c r="O37" s="146" t="s">
        <v>639</v>
      </c>
      <c r="P37" s="43">
        <v>54</v>
      </c>
      <c r="Q37" s="43">
        <v>22</v>
      </c>
      <c r="R37" s="43">
        <v>9</v>
      </c>
      <c r="S37" s="43">
        <v>5</v>
      </c>
      <c r="T37" s="43">
        <v>8</v>
      </c>
      <c r="U37" s="43">
        <v>44</v>
      </c>
      <c r="V37" s="43">
        <v>33</v>
      </c>
      <c r="W37" s="43">
        <v>11</v>
      </c>
      <c r="X37"/>
    </row>
    <row r="38" spans="1:50" ht="15" x14ac:dyDescent="0.25">
      <c r="A38" s="867"/>
      <c r="B38" s="892"/>
      <c r="C38" s="867"/>
      <c r="D38" s="150"/>
      <c r="E38" s="867"/>
      <c r="F38" s="892"/>
      <c r="G38" s="867"/>
      <c r="H38" s="150"/>
      <c r="I38" s="867"/>
      <c r="J38" s="867"/>
      <c r="K38" s="867"/>
      <c r="L38" s="46" t="s">
        <v>1194</v>
      </c>
      <c r="N38" s="43">
        <v>8</v>
      </c>
      <c r="O38" s="146" t="s">
        <v>1158</v>
      </c>
      <c r="P38" s="43">
        <v>51</v>
      </c>
      <c r="Q38" s="43">
        <v>22</v>
      </c>
      <c r="R38" s="43">
        <v>9</v>
      </c>
      <c r="S38" s="43">
        <v>3</v>
      </c>
      <c r="T38" s="43">
        <v>10</v>
      </c>
      <c r="U38" s="43">
        <v>35</v>
      </c>
      <c r="V38" s="43">
        <v>40</v>
      </c>
      <c r="W38" s="43">
        <v>-5</v>
      </c>
      <c r="X38"/>
    </row>
    <row r="39" spans="1:50" ht="15" x14ac:dyDescent="0.25">
      <c r="A39" s="867" t="s">
        <v>771</v>
      </c>
      <c r="B39" s="867" t="s">
        <v>617</v>
      </c>
      <c r="C39" s="867" t="s">
        <v>598</v>
      </c>
      <c r="D39" s="150"/>
      <c r="E39" s="867" t="s">
        <v>1177</v>
      </c>
      <c r="F39" s="867" t="s">
        <v>1151</v>
      </c>
      <c r="G39" s="867" t="s">
        <v>601</v>
      </c>
      <c r="H39" s="150"/>
      <c r="I39" s="867" t="s">
        <v>606</v>
      </c>
      <c r="J39" s="892" t="s">
        <v>671</v>
      </c>
      <c r="K39" s="867" t="s">
        <v>635</v>
      </c>
      <c r="L39" s="46" t="s">
        <v>721</v>
      </c>
      <c r="N39" s="120">
        <v>9</v>
      </c>
      <c r="O39" s="147" t="s">
        <v>1049</v>
      </c>
      <c r="P39" s="120">
        <v>42</v>
      </c>
      <c r="Q39" s="120">
        <v>22</v>
      </c>
      <c r="R39" s="120">
        <v>6</v>
      </c>
      <c r="S39" s="120">
        <v>3</v>
      </c>
      <c r="T39" s="120">
        <v>13</v>
      </c>
      <c r="U39" s="120">
        <v>32</v>
      </c>
      <c r="V39" s="120">
        <v>75</v>
      </c>
      <c r="W39" s="120">
        <v>-43</v>
      </c>
      <c r="X39"/>
    </row>
    <row r="40" spans="1:50" ht="15" x14ac:dyDescent="0.25">
      <c r="A40" s="867"/>
      <c r="B40" s="867"/>
      <c r="C40" s="867"/>
      <c r="D40" s="150"/>
      <c r="E40" s="867"/>
      <c r="F40" s="867"/>
      <c r="G40" s="867"/>
      <c r="H40" s="150"/>
      <c r="I40" s="867"/>
      <c r="J40" s="892"/>
      <c r="K40" s="867"/>
      <c r="L40" s="46" t="s">
        <v>1195</v>
      </c>
      <c r="N40" s="43">
        <v>10</v>
      </c>
      <c r="O40" s="146" t="s">
        <v>875</v>
      </c>
      <c r="P40" s="43">
        <v>42</v>
      </c>
      <c r="Q40" s="43">
        <v>22</v>
      </c>
      <c r="R40" s="43">
        <v>5</v>
      </c>
      <c r="S40" s="43">
        <v>5</v>
      </c>
      <c r="T40" s="43">
        <v>12</v>
      </c>
      <c r="U40" s="43">
        <v>24</v>
      </c>
      <c r="V40" s="43">
        <v>69</v>
      </c>
      <c r="W40" s="43">
        <v>-45</v>
      </c>
      <c r="X40"/>
    </row>
    <row r="41" spans="1:50" ht="15" x14ac:dyDescent="0.25">
      <c r="A41" s="867" t="s">
        <v>598</v>
      </c>
      <c r="B41" s="892" t="s">
        <v>653</v>
      </c>
      <c r="C41" s="867" t="s">
        <v>633</v>
      </c>
      <c r="D41" s="150"/>
      <c r="E41" s="867" t="s">
        <v>601</v>
      </c>
      <c r="F41" s="892" t="s">
        <v>638</v>
      </c>
      <c r="G41" s="867" t="s">
        <v>1179</v>
      </c>
      <c r="H41" s="150"/>
      <c r="I41" s="867" t="s">
        <v>1180</v>
      </c>
      <c r="J41" s="867" t="s">
        <v>599</v>
      </c>
      <c r="K41" s="867" t="s">
        <v>606</v>
      </c>
      <c r="L41" s="46" t="s">
        <v>721</v>
      </c>
      <c r="N41" s="43">
        <v>11</v>
      </c>
      <c r="O41" s="146" t="s">
        <v>635</v>
      </c>
      <c r="P41" s="43">
        <v>35</v>
      </c>
      <c r="Q41" s="43">
        <v>22</v>
      </c>
      <c r="R41" s="43">
        <v>5</v>
      </c>
      <c r="S41" s="43">
        <v>2</v>
      </c>
      <c r="T41" s="43">
        <v>15</v>
      </c>
      <c r="U41" s="43">
        <v>35</v>
      </c>
      <c r="V41" s="43">
        <v>82</v>
      </c>
      <c r="W41" s="43">
        <v>-47</v>
      </c>
      <c r="X41"/>
    </row>
    <row r="42" spans="1:50" ht="15" x14ac:dyDescent="0.25">
      <c r="A42" s="867"/>
      <c r="B42" s="892"/>
      <c r="C42" s="867"/>
      <c r="D42" s="150"/>
      <c r="E42" s="867"/>
      <c r="F42" s="892"/>
      <c r="G42" s="867"/>
      <c r="H42" s="150"/>
      <c r="I42" s="867"/>
      <c r="J42" s="867"/>
      <c r="K42" s="867"/>
      <c r="L42" s="46" t="s">
        <v>1196</v>
      </c>
      <c r="N42" s="43">
        <v>12</v>
      </c>
      <c r="O42" s="146" t="s">
        <v>1180</v>
      </c>
      <c r="P42" s="43">
        <v>20</v>
      </c>
      <c r="Q42" s="43">
        <v>22</v>
      </c>
      <c r="R42" s="43">
        <v>0</v>
      </c>
      <c r="S42" s="43">
        <v>2</v>
      </c>
      <c r="T42" s="43">
        <v>20</v>
      </c>
      <c r="U42" s="43">
        <v>15</v>
      </c>
      <c r="V42" s="43">
        <v>87</v>
      </c>
      <c r="W42" s="43">
        <v>-72</v>
      </c>
      <c r="X42"/>
    </row>
    <row r="43" spans="1:50" x14ac:dyDescent="0.2">
      <c r="A43" s="867" t="s">
        <v>600</v>
      </c>
      <c r="B43" s="867" t="s">
        <v>599</v>
      </c>
      <c r="C43" s="867" t="s">
        <v>598</v>
      </c>
      <c r="D43" s="150"/>
      <c r="E43" s="867" t="s">
        <v>1183</v>
      </c>
      <c r="F43" s="867" t="s">
        <v>1197</v>
      </c>
      <c r="G43" s="867" t="s">
        <v>601</v>
      </c>
      <c r="H43" s="150"/>
      <c r="I43" s="867" t="s">
        <v>606</v>
      </c>
      <c r="J43" s="892" t="s">
        <v>1198</v>
      </c>
      <c r="K43" s="867" t="s">
        <v>784</v>
      </c>
      <c r="L43" s="46" t="s">
        <v>721</v>
      </c>
    </row>
    <row r="44" spans="1:50" x14ac:dyDescent="0.2">
      <c r="A44" s="867"/>
      <c r="B44" s="867"/>
      <c r="C44" s="867"/>
      <c r="D44" s="150"/>
      <c r="E44" s="867"/>
      <c r="F44" s="867"/>
      <c r="G44" s="867"/>
      <c r="H44" s="150"/>
      <c r="I44" s="867"/>
      <c r="J44" s="892"/>
      <c r="K44" s="867"/>
      <c r="L44" s="46" t="s">
        <v>1199</v>
      </c>
    </row>
    <row r="45" spans="1:50" x14ac:dyDescent="0.2">
      <c r="A45" s="867" t="s">
        <v>598</v>
      </c>
      <c r="B45" s="892" t="s">
        <v>617</v>
      </c>
      <c r="C45" s="867" t="s">
        <v>621</v>
      </c>
      <c r="D45" s="150"/>
      <c r="E45" s="867" t="s">
        <v>601</v>
      </c>
      <c r="F45" s="892" t="s">
        <v>634</v>
      </c>
      <c r="G45" s="867" t="s">
        <v>747</v>
      </c>
      <c r="H45" s="150"/>
      <c r="I45" s="867" t="s">
        <v>875</v>
      </c>
      <c r="J45" s="867" t="s">
        <v>611</v>
      </c>
      <c r="K45" s="867" t="s">
        <v>606</v>
      </c>
      <c r="L45" s="46" t="s">
        <v>721</v>
      </c>
    </row>
    <row r="46" spans="1:50" ht="15" x14ac:dyDescent="0.25">
      <c r="A46" s="867"/>
      <c r="B46" s="892"/>
      <c r="C46" s="867"/>
      <c r="D46" s="150"/>
      <c r="E46" s="867"/>
      <c r="F46" s="892"/>
      <c r="G46" s="867"/>
      <c r="H46" s="150"/>
      <c r="I46" s="867"/>
      <c r="J46" s="867"/>
      <c r="K46" s="867"/>
      <c r="L46" s="46" t="s">
        <v>1200</v>
      </c>
      <c r="O46" s="76" t="s">
        <v>588</v>
      </c>
      <c r="P46" s="886" t="s">
        <v>820</v>
      </c>
      <c r="Q46" s="886"/>
      <c r="R46" s="886"/>
      <c r="S46" s="886"/>
      <c r="T46" s="886"/>
      <c r="U46" s="886"/>
      <c r="V46" s="886"/>
      <c r="W46" s="152" t="s">
        <v>1201</v>
      </c>
      <c r="X46" s="152" t="s">
        <v>1202</v>
      </c>
      <c r="Y46" s="152"/>
      <c r="Z46" s="152" t="s">
        <v>1202</v>
      </c>
      <c r="AA46" s="153"/>
      <c r="AB46" s="153" t="s">
        <v>1203</v>
      </c>
      <c r="AC46" s="153"/>
      <c r="AD46" s="153"/>
      <c r="AE46" s="152"/>
      <c r="AF46" s="153" t="s">
        <v>1203</v>
      </c>
      <c r="AG46" s="152"/>
      <c r="AH46" s="152"/>
      <c r="AI46" s="152"/>
      <c r="AJ46" s="152"/>
      <c r="AK46" s="152"/>
      <c r="AL46" s="152"/>
      <c r="AM46" s="152"/>
      <c r="AN46" s="864" t="s">
        <v>822</v>
      </c>
      <c r="AO46" s="864"/>
      <c r="AP46" s="864"/>
      <c r="AQ46" s="864"/>
      <c r="AR46" s="864"/>
      <c r="AS46" s="864"/>
      <c r="AT46" s="864"/>
      <c r="AU46" s="864"/>
      <c r="AV46" s="864"/>
      <c r="AW46" s="864"/>
      <c r="AX46" s="864"/>
    </row>
    <row r="47" spans="1:50" ht="77.25" x14ac:dyDescent="0.2">
      <c r="A47" s="876" t="s">
        <v>520</v>
      </c>
      <c r="B47" s="876"/>
      <c r="C47" s="876"/>
      <c r="E47" s="876" t="s">
        <v>1204</v>
      </c>
      <c r="F47" s="876"/>
      <c r="G47" s="876"/>
      <c r="I47" s="876" t="s">
        <v>1205</v>
      </c>
      <c r="J47" s="876"/>
      <c r="K47" s="876"/>
      <c r="O47" s="77" t="s">
        <v>823</v>
      </c>
      <c r="P47" s="154" t="s">
        <v>1206</v>
      </c>
      <c r="Q47" s="155" t="s">
        <v>825</v>
      </c>
      <c r="R47" s="156" t="s">
        <v>826</v>
      </c>
      <c r="S47" s="78" t="s">
        <v>827</v>
      </c>
      <c r="T47" s="78" t="s">
        <v>828</v>
      </c>
      <c r="U47" s="78" t="s">
        <v>829</v>
      </c>
      <c r="V47" s="80" t="s">
        <v>830</v>
      </c>
      <c r="W47" s="157" t="s">
        <v>542</v>
      </c>
      <c r="X47" s="157" t="s">
        <v>1207</v>
      </c>
      <c r="Y47" s="81" t="s">
        <v>1208</v>
      </c>
      <c r="Z47" s="157" t="s">
        <v>432</v>
      </c>
      <c r="AA47" s="82" t="s">
        <v>832</v>
      </c>
      <c r="AB47" s="157" t="s">
        <v>1209</v>
      </c>
      <c r="AC47" s="81" t="s">
        <v>1210</v>
      </c>
      <c r="AD47" s="82" t="s">
        <v>1211</v>
      </c>
      <c r="AE47" s="82" t="s">
        <v>835</v>
      </c>
      <c r="AF47" s="157" t="s">
        <v>368</v>
      </c>
      <c r="AG47" s="81" t="s">
        <v>1212</v>
      </c>
      <c r="AH47" s="82" t="s">
        <v>1213</v>
      </c>
      <c r="AI47" s="157"/>
      <c r="AJ47" s="81" t="s">
        <v>836</v>
      </c>
      <c r="AK47" s="82" t="s">
        <v>1214</v>
      </c>
      <c r="AL47" s="81" t="s">
        <v>834</v>
      </c>
      <c r="AM47" s="82" t="s">
        <v>453</v>
      </c>
      <c r="AN47" s="82" t="s">
        <v>1208</v>
      </c>
      <c r="AO47" s="81" t="s">
        <v>832</v>
      </c>
      <c r="AP47" s="82" t="s">
        <v>1210</v>
      </c>
      <c r="AQ47" s="81" t="s">
        <v>1211</v>
      </c>
      <c r="AR47" s="83" t="s">
        <v>835</v>
      </c>
      <c r="AS47" s="82" t="s">
        <v>1212</v>
      </c>
      <c r="AT47" s="81" t="s">
        <v>1213</v>
      </c>
      <c r="AU47" s="82" t="s">
        <v>836</v>
      </c>
      <c r="AV47" s="81" t="s">
        <v>1214</v>
      </c>
      <c r="AW47" s="82" t="s">
        <v>834</v>
      </c>
      <c r="AX47" s="81" t="s">
        <v>453</v>
      </c>
    </row>
    <row r="48" spans="1:50" ht="15" x14ac:dyDescent="0.25">
      <c r="A48" s="48" t="s">
        <v>663</v>
      </c>
      <c r="C48" s="133" t="s">
        <v>1215</v>
      </c>
      <c r="E48" s="48" t="s">
        <v>212</v>
      </c>
      <c r="F48" s="48"/>
      <c r="G48" s="133" t="s">
        <v>1216</v>
      </c>
      <c r="I48" s="48" t="s">
        <v>663</v>
      </c>
      <c r="J48" s="48"/>
      <c r="K48" s="133" t="s">
        <v>1217</v>
      </c>
      <c r="O48" s="85" t="s">
        <v>844</v>
      </c>
      <c r="P48" s="158">
        <f t="shared" ref="P48:P62" si="0">SUM(W48:AX48)</f>
        <v>24</v>
      </c>
      <c r="Q48" s="159">
        <f t="shared" ref="Q48:Q62" si="1">SUM(Y48,AA48,AC48:AE48,AG48:AH48,AJ48:AX48)</f>
        <v>20</v>
      </c>
      <c r="R48" s="160">
        <f t="shared" ref="R48:R62" si="2">SUM(W48,X48,Z48,AB48,AF48,AI48)</f>
        <v>4</v>
      </c>
      <c r="S48" s="86">
        <f t="shared" ref="S48:S61" si="3">SUM(Y48,AA48,AC48:AE48,AG48:AH48,AJ48:AM48)</f>
        <v>7</v>
      </c>
      <c r="T48" s="86">
        <f t="shared" ref="T48:T62" si="4">SUM(AN48:AX48)</f>
        <v>13</v>
      </c>
      <c r="U48" s="86">
        <f t="shared" ref="U48:U62" si="5">SUM(Y48,AC48,AG48,AJ48,AL48,AO48,AQ48,AR48,AT48,AV48,AX48)</f>
        <v>11</v>
      </c>
      <c r="V48" s="88">
        <f t="shared" ref="V48:V62" si="6">SUM(AA48,AD48,AE48,AH48,AK48,AM48,AN48,AP48,AS48,AU48,AW48)</f>
        <v>9</v>
      </c>
      <c r="W48" s="161"/>
      <c r="X48" s="162">
        <v>4</v>
      </c>
      <c r="Y48" s="11"/>
      <c r="Z48" s="162"/>
      <c r="AA48" s="163">
        <v>2</v>
      </c>
      <c r="AB48" s="162"/>
      <c r="AC48" s="11">
        <v>3</v>
      </c>
      <c r="AD48" s="163"/>
      <c r="AE48" s="163">
        <v>1</v>
      </c>
      <c r="AF48" s="162"/>
      <c r="AG48" s="11">
        <v>1</v>
      </c>
      <c r="AH48" s="163"/>
      <c r="AI48" s="162"/>
      <c r="AJ48" s="11"/>
      <c r="AK48" s="163"/>
      <c r="AL48" s="11"/>
      <c r="AM48" s="163"/>
      <c r="AN48" s="164">
        <v>2</v>
      </c>
      <c r="AO48" s="11">
        <v>1</v>
      </c>
      <c r="AP48" s="163"/>
      <c r="AQ48" s="11">
        <v>3</v>
      </c>
      <c r="AR48" s="143"/>
      <c r="AS48" s="163">
        <v>2</v>
      </c>
      <c r="AT48" s="11">
        <v>2</v>
      </c>
      <c r="AU48" s="163">
        <v>1</v>
      </c>
      <c r="AV48" s="11">
        <v>1</v>
      </c>
      <c r="AW48" s="163">
        <v>1</v>
      </c>
      <c r="AX48" s="165"/>
    </row>
    <row r="49" spans="1:50" ht="15" x14ac:dyDescent="0.25">
      <c r="A49" s="46" t="s">
        <v>598</v>
      </c>
      <c r="B49" s="51" t="s">
        <v>634</v>
      </c>
      <c r="C49" s="46" t="s">
        <v>724</v>
      </c>
      <c r="E49" s="46" t="s">
        <v>978</v>
      </c>
      <c r="F49" s="51" t="s">
        <v>1165</v>
      </c>
      <c r="G49" s="46" t="s">
        <v>598</v>
      </c>
      <c r="I49" s="46" t="s">
        <v>1025</v>
      </c>
      <c r="J49" s="51" t="s">
        <v>599</v>
      </c>
      <c r="K49" s="46" t="s">
        <v>598</v>
      </c>
      <c r="O49" s="85" t="s">
        <v>1218</v>
      </c>
      <c r="P49" s="158">
        <f t="shared" si="0"/>
        <v>14</v>
      </c>
      <c r="Q49" s="159">
        <f t="shared" si="1"/>
        <v>10</v>
      </c>
      <c r="R49" s="160">
        <f t="shared" si="2"/>
        <v>4</v>
      </c>
      <c r="S49" s="86">
        <f t="shared" si="3"/>
        <v>6</v>
      </c>
      <c r="T49" s="86">
        <f t="shared" si="4"/>
        <v>4</v>
      </c>
      <c r="U49" s="86">
        <f t="shared" si="5"/>
        <v>4</v>
      </c>
      <c r="V49" s="88">
        <f t="shared" si="6"/>
        <v>6</v>
      </c>
      <c r="W49" s="166"/>
      <c r="X49" s="167">
        <v>2</v>
      </c>
      <c r="Y49" s="168"/>
      <c r="Z49" s="167"/>
      <c r="AA49" s="169">
        <v>1</v>
      </c>
      <c r="AB49" s="167">
        <v>2</v>
      </c>
      <c r="AC49" s="168"/>
      <c r="AD49" s="169">
        <v>1</v>
      </c>
      <c r="AE49" s="169">
        <v>1</v>
      </c>
      <c r="AF49" s="167"/>
      <c r="AG49" s="168">
        <v>1</v>
      </c>
      <c r="AH49" s="169"/>
      <c r="AI49" s="167"/>
      <c r="AJ49" s="168"/>
      <c r="AK49" s="169">
        <v>2</v>
      </c>
      <c r="AL49" s="168"/>
      <c r="AM49" s="169"/>
      <c r="AN49" s="170">
        <v>1</v>
      </c>
      <c r="AO49" s="168"/>
      <c r="AP49" s="169"/>
      <c r="AQ49" s="168">
        <v>1</v>
      </c>
      <c r="AR49" s="171"/>
      <c r="AS49" s="169"/>
      <c r="AT49" s="168"/>
      <c r="AU49" s="169"/>
      <c r="AV49" s="168">
        <v>2</v>
      </c>
      <c r="AW49" s="169"/>
      <c r="AX49" s="172"/>
    </row>
    <row r="50" spans="1:50" ht="15" x14ac:dyDescent="0.25">
      <c r="E50" s="48" t="s">
        <v>215</v>
      </c>
      <c r="F50" s="48"/>
      <c r="G50" s="133" t="s">
        <v>1219</v>
      </c>
      <c r="I50" s="48" t="s">
        <v>212</v>
      </c>
      <c r="J50" s="48"/>
      <c r="K50" s="133" t="s">
        <v>1220</v>
      </c>
      <c r="O50" s="85" t="s">
        <v>1221</v>
      </c>
      <c r="P50" s="158">
        <f t="shared" si="0"/>
        <v>8</v>
      </c>
      <c r="Q50" s="159">
        <f t="shared" si="1"/>
        <v>8</v>
      </c>
      <c r="R50" s="160">
        <f t="shared" si="2"/>
        <v>0</v>
      </c>
      <c r="S50" s="86">
        <f t="shared" si="3"/>
        <v>3</v>
      </c>
      <c r="T50" s="86">
        <f t="shared" si="4"/>
        <v>5</v>
      </c>
      <c r="U50" s="86">
        <f t="shared" si="5"/>
        <v>2</v>
      </c>
      <c r="V50" s="88">
        <f t="shared" si="6"/>
        <v>6</v>
      </c>
      <c r="W50" s="166"/>
      <c r="X50" s="167"/>
      <c r="Y50" s="168"/>
      <c r="Z50" s="167"/>
      <c r="AA50" s="169"/>
      <c r="AB50" s="167"/>
      <c r="AC50" s="168"/>
      <c r="AD50" s="169"/>
      <c r="AE50" s="169"/>
      <c r="AF50" s="167"/>
      <c r="AG50" s="168"/>
      <c r="AH50" s="169">
        <v>1</v>
      </c>
      <c r="AI50" s="167"/>
      <c r="AJ50" s="168"/>
      <c r="AK50" s="169">
        <v>1</v>
      </c>
      <c r="AL50" s="168"/>
      <c r="AM50" s="169">
        <v>1</v>
      </c>
      <c r="AN50" s="170"/>
      <c r="AO50" s="168">
        <v>1</v>
      </c>
      <c r="AP50" s="169"/>
      <c r="AQ50" s="168">
        <v>1</v>
      </c>
      <c r="AR50" s="171"/>
      <c r="AS50" s="169">
        <v>2</v>
      </c>
      <c r="AT50" s="168"/>
      <c r="AU50" s="169">
        <v>1</v>
      </c>
      <c r="AV50" s="168"/>
      <c r="AW50" s="169"/>
      <c r="AX50" s="172"/>
    </row>
    <row r="51" spans="1:50" ht="15" x14ac:dyDescent="0.25">
      <c r="A51" s="876" t="s">
        <v>813</v>
      </c>
      <c r="B51" s="876"/>
      <c r="C51" s="876"/>
      <c r="E51" s="46" t="s">
        <v>598</v>
      </c>
      <c r="F51" s="51" t="s">
        <v>662</v>
      </c>
      <c r="G51" s="46" t="s">
        <v>1222</v>
      </c>
      <c r="I51" s="46" t="s">
        <v>598</v>
      </c>
      <c r="J51" s="51" t="s">
        <v>656</v>
      </c>
      <c r="K51" s="46" t="s">
        <v>1223</v>
      </c>
      <c r="O51" s="85" t="s">
        <v>1224</v>
      </c>
      <c r="P51" s="158">
        <f t="shared" si="0"/>
        <v>8</v>
      </c>
      <c r="Q51" s="159">
        <f t="shared" si="1"/>
        <v>6</v>
      </c>
      <c r="R51" s="160">
        <f t="shared" si="2"/>
        <v>2</v>
      </c>
      <c r="S51" s="86">
        <f t="shared" si="3"/>
        <v>5</v>
      </c>
      <c r="T51" s="86">
        <f t="shared" si="4"/>
        <v>1</v>
      </c>
      <c r="U51" s="86">
        <f t="shared" si="5"/>
        <v>2</v>
      </c>
      <c r="V51" s="88">
        <f t="shared" si="6"/>
        <v>4</v>
      </c>
      <c r="W51" s="161"/>
      <c r="X51" s="162">
        <v>1</v>
      </c>
      <c r="Y51" s="11">
        <v>1</v>
      </c>
      <c r="Z51" s="162"/>
      <c r="AA51" s="163">
        <v>1</v>
      </c>
      <c r="AB51" s="162">
        <v>1</v>
      </c>
      <c r="AC51" s="11"/>
      <c r="AD51" s="163">
        <v>1</v>
      </c>
      <c r="AE51" s="163">
        <v>2</v>
      </c>
      <c r="AF51" s="162"/>
      <c r="AG51" s="11"/>
      <c r="AH51" s="163"/>
      <c r="AI51" s="162"/>
      <c r="AJ51" s="11"/>
      <c r="AK51" s="163"/>
      <c r="AL51" s="11"/>
      <c r="AM51" s="163"/>
      <c r="AN51" s="164"/>
      <c r="AO51" s="11">
        <v>1</v>
      </c>
      <c r="AP51" s="163"/>
      <c r="AQ51" s="11"/>
      <c r="AR51" s="143"/>
      <c r="AS51" s="163"/>
      <c r="AT51" s="11"/>
      <c r="AU51" s="163"/>
      <c r="AV51" s="11"/>
      <c r="AW51" s="163"/>
      <c r="AX51" s="165"/>
    </row>
    <row r="52" spans="1:50" ht="15" x14ac:dyDescent="0.25">
      <c r="A52" s="48" t="s">
        <v>663</v>
      </c>
      <c r="C52" s="133" t="s">
        <v>1225</v>
      </c>
      <c r="I52" s="46" t="s">
        <v>981</v>
      </c>
      <c r="J52" s="51" t="s">
        <v>1226</v>
      </c>
      <c r="K52" s="46" t="s">
        <v>598</v>
      </c>
      <c r="O52" s="85" t="s">
        <v>1227</v>
      </c>
      <c r="P52" s="158">
        <f t="shared" si="0"/>
        <v>5</v>
      </c>
      <c r="Q52" s="159">
        <f t="shared" si="1"/>
        <v>4</v>
      </c>
      <c r="R52" s="160">
        <f t="shared" si="2"/>
        <v>1</v>
      </c>
      <c r="S52" s="86">
        <f t="shared" si="3"/>
        <v>1</v>
      </c>
      <c r="T52" s="86">
        <f t="shared" si="4"/>
        <v>3</v>
      </c>
      <c r="U52" s="86">
        <f t="shared" si="5"/>
        <v>2</v>
      </c>
      <c r="V52" s="88">
        <f t="shared" si="6"/>
        <v>2</v>
      </c>
      <c r="W52" s="166">
        <v>1</v>
      </c>
      <c r="X52" s="167"/>
      <c r="Y52" s="168"/>
      <c r="Z52" s="167"/>
      <c r="AA52" s="169"/>
      <c r="AB52" s="167"/>
      <c r="AC52" s="168"/>
      <c r="AD52" s="169"/>
      <c r="AE52" s="169"/>
      <c r="AF52" s="167"/>
      <c r="AG52" s="168">
        <v>1</v>
      </c>
      <c r="AH52" s="169"/>
      <c r="AI52" s="167"/>
      <c r="AJ52" s="168"/>
      <c r="AK52" s="169"/>
      <c r="AL52" s="168"/>
      <c r="AM52" s="169"/>
      <c r="AN52" s="170"/>
      <c r="AO52" s="168"/>
      <c r="AP52" s="169"/>
      <c r="AQ52" s="168"/>
      <c r="AR52" s="171"/>
      <c r="AS52" s="169"/>
      <c r="AT52" s="168"/>
      <c r="AU52" s="169"/>
      <c r="AV52" s="168">
        <v>1</v>
      </c>
      <c r="AW52" s="169">
        <v>2</v>
      </c>
      <c r="AX52" s="172"/>
    </row>
    <row r="53" spans="1:50" ht="15" x14ac:dyDescent="0.25">
      <c r="A53" s="46" t="s">
        <v>1228</v>
      </c>
      <c r="B53" s="51" t="s">
        <v>1229</v>
      </c>
      <c r="C53" s="46" t="s">
        <v>598</v>
      </c>
      <c r="I53" s="46" t="s">
        <v>598</v>
      </c>
      <c r="J53" s="51" t="s">
        <v>648</v>
      </c>
      <c r="K53" s="46" t="s">
        <v>1111</v>
      </c>
      <c r="L53" s="48" t="s">
        <v>1230</v>
      </c>
      <c r="O53" s="85" t="s">
        <v>1231</v>
      </c>
      <c r="P53" s="158">
        <f t="shared" si="0"/>
        <v>4</v>
      </c>
      <c r="Q53" s="159">
        <f t="shared" si="1"/>
        <v>3</v>
      </c>
      <c r="R53" s="160">
        <f t="shared" si="2"/>
        <v>1</v>
      </c>
      <c r="S53" s="86">
        <f t="shared" si="3"/>
        <v>1</v>
      </c>
      <c r="T53" s="86">
        <f t="shared" si="4"/>
        <v>2</v>
      </c>
      <c r="U53" s="86">
        <f t="shared" si="5"/>
        <v>2</v>
      </c>
      <c r="V53" s="88">
        <f t="shared" si="6"/>
        <v>1</v>
      </c>
      <c r="W53" s="166"/>
      <c r="X53" s="167"/>
      <c r="Y53" s="168"/>
      <c r="Z53" s="167"/>
      <c r="AA53" s="169">
        <v>1</v>
      </c>
      <c r="AB53" s="167">
        <v>1</v>
      </c>
      <c r="AC53" s="168"/>
      <c r="AD53" s="169"/>
      <c r="AE53" s="169"/>
      <c r="AF53" s="167"/>
      <c r="AG53" s="168"/>
      <c r="AH53" s="169"/>
      <c r="AI53" s="167"/>
      <c r="AJ53" s="168"/>
      <c r="AK53" s="169"/>
      <c r="AL53" s="168"/>
      <c r="AM53" s="169"/>
      <c r="AN53" s="170"/>
      <c r="AO53" s="168"/>
      <c r="AP53" s="169"/>
      <c r="AQ53" s="168"/>
      <c r="AR53" s="171">
        <v>1</v>
      </c>
      <c r="AS53" s="169"/>
      <c r="AT53" s="168"/>
      <c r="AU53" s="169"/>
      <c r="AV53" s="168">
        <v>1</v>
      </c>
      <c r="AW53" s="169"/>
      <c r="AX53" s="172"/>
    </row>
    <row r="54" spans="1:50" ht="15" x14ac:dyDescent="0.25">
      <c r="A54" s="48" t="s">
        <v>212</v>
      </c>
      <c r="C54" s="133" t="s">
        <v>1232</v>
      </c>
      <c r="I54" s="46" t="s">
        <v>598</v>
      </c>
      <c r="J54" s="51" t="s">
        <v>650</v>
      </c>
      <c r="K54" s="46" t="s">
        <v>980</v>
      </c>
      <c r="O54" s="85" t="s">
        <v>1233</v>
      </c>
      <c r="P54" s="158">
        <f t="shared" si="0"/>
        <v>3</v>
      </c>
      <c r="Q54" s="159">
        <f t="shared" si="1"/>
        <v>2</v>
      </c>
      <c r="R54" s="160">
        <f t="shared" si="2"/>
        <v>1</v>
      </c>
      <c r="S54" s="86">
        <f t="shared" si="3"/>
        <v>2</v>
      </c>
      <c r="T54" s="86">
        <f t="shared" si="4"/>
        <v>0</v>
      </c>
      <c r="U54" s="86">
        <f t="shared" si="5"/>
        <v>1</v>
      </c>
      <c r="V54" s="88">
        <f t="shared" si="6"/>
        <v>1</v>
      </c>
      <c r="W54" s="166"/>
      <c r="X54" s="167"/>
      <c r="Y54" s="168"/>
      <c r="Z54" s="167"/>
      <c r="AA54" s="169"/>
      <c r="AB54" s="167"/>
      <c r="AC54" s="168"/>
      <c r="AD54" s="169">
        <v>1</v>
      </c>
      <c r="AE54" s="169"/>
      <c r="AF54" s="167">
        <v>1</v>
      </c>
      <c r="AG54" s="168"/>
      <c r="AH54" s="169"/>
      <c r="AI54" s="167"/>
      <c r="AJ54" s="168">
        <v>1</v>
      </c>
      <c r="AK54" s="169"/>
      <c r="AL54" s="168"/>
      <c r="AM54" s="169"/>
      <c r="AN54" s="170"/>
      <c r="AO54" s="168"/>
      <c r="AP54" s="169"/>
      <c r="AQ54" s="168"/>
      <c r="AR54" s="171"/>
      <c r="AS54" s="169"/>
      <c r="AT54" s="168"/>
      <c r="AU54" s="169"/>
      <c r="AV54" s="168"/>
      <c r="AW54" s="169"/>
      <c r="AX54" s="172"/>
    </row>
    <row r="55" spans="1:50" ht="15" x14ac:dyDescent="0.25">
      <c r="A55" s="46" t="s">
        <v>598</v>
      </c>
      <c r="B55" s="51" t="s">
        <v>661</v>
      </c>
      <c r="C55" s="46" t="s">
        <v>1223</v>
      </c>
      <c r="I55" s="46" t="s">
        <v>1234</v>
      </c>
      <c r="J55" s="51" t="s">
        <v>1151</v>
      </c>
      <c r="K55" s="46" t="s">
        <v>598</v>
      </c>
      <c r="L55" s="48"/>
      <c r="O55" s="85" t="s">
        <v>841</v>
      </c>
      <c r="P55" s="158">
        <f t="shared" si="0"/>
        <v>1</v>
      </c>
      <c r="Q55" s="159">
        <f t="shared" si="1"/>
        <v>1</v>
      </c>
      <c r="R55" s="160">
        <f t="shared" si="2"/>
        <v>0</v>
      </c>
      <c r="S55" s="86">
        <f t="shared" si="3"/>
        <v>1</v>
      </c>
      <c r="T55" s="86">
        <f t="shared" si="4"/>
        <v>0</v>
      </c>
      <c r="U55" s="86">
        <f t="shared" si="5"/>
        <v>1</v>
      </c>
      <c r="V55" s="88">
        <f t="shared" si="6"/>
        <v>0</v>
      </c>
      <c r="W55" s="161"/>
      <c r="X55" s="162"/>
      <c r="Y55" s="11">
        <v>1</v>
      </c>
      <c r="Z55" s="162"/>
      <c r="AA55" s="163"/>
      <c r="AB55" s="162"/>
      <c r="AC55" s="11"/>
      <c r="AD55" s="163"/>
      <c r="AE55" s="163"/>
      <c r="AF55" s="162"/>
      <c r="AG55" s="11"/>
      <c r="AH55" s="163"/>
      <c r="AI55" s="162"/>
      <c r="AJ55" s="11"/>
      <c r="AK55" s="163"/>
      <c r="AL55" s="11"/>
      <c r="AM55" s="163"/>
      <c r="AN55" s="164"/>
      <c r="AO55" s="11"/>
      <c r="AP55" s="163"/>
      <c r="AQ55" s="11"/>
      <c r="AR55" s="143"/>
      <c r="AS55" s="163"/>
      <c r="AT55" s="11"/>
      <c r="AU55" s="163"/>
      <c r="AV55" s="11"/>
      <c r="AW55" s="163"/>
      <c r="AX55" s="165"/>
    </row>
    <row r="56" spans="1:50" ht="15" x14ac:dyDescent="0.25">
      <c r="O56" s="85" t="s">
        <v>1235</v>
      </c>
      <c r="P56" s="158">
        <f t="shared" si="0"/>
        <v>1</v>
      </c>
      <c r="Q56" s="159">
        <f t="shared" si="1"/>
        <v>1</v>
      </c>
      <c r="R56" s="160">
        <f t="shared" si="2"/>
        <v>0</v>
      </c>
      <c r="S56" s="86">
        <f t="shared" si="3"/>
        <v>0</v>
      </c>
      <c r="T56" s="86">
        <f t="shared" si="4"/>
        <v>1</v>
      </c>
      <c r="U56" s="86">
        <f t="shared" si="5"/>
        <v>0</v>
      </c>
      <c r="V56" s="88">
        <f t="shared" si="6"/>
        <v>1</v>
      </c>
      <c r="W56" s="166"/>
      <c r="X56" s="167"/>
      <c r="Y56" s="168"/>
      <c r="Z56" s="167"/>
      <c r="AA56" s="169"/>
      <c r="AB56" s="167"/>
      <c r="AC56" s="168"/>
      <c r="AD56" s="169"/>
      <c r="AE56" s="169"/>
      <c r="AF56" s="167"/>
      <c r="AG56" s="168"/>
      <c r="AH56" s="169"/>
      <c r="AI56" s="167"/>
      <c r="AJ56" s="168"/>
      <c r="AK56" s="169"/>
      <c r="AL56" s="168"/>
      <c r="AM56" s="169"/>
      <c r="AN56" s="170"/>
      <c r="AO56" s="168"/>
      <c r="AP56" s="169"/>
      <c r="AQ56" s="168"/>
      <c r="AR56" s="171"/>
      <c r="AS56" s="169">
        <v>1</v>
      </c>
      <c r="AT56" s="168"/>
      <c r="AU56" s="169"/>
      <c r="AV56" s="168"/>
      <c r="AW56" s="169"/>
      <c r="AX56" s="172"/>
    </row>
    <row r="57" spans="1:50" ht="15" x14ac:dyDescent="0.25">
      <c r="O57" s="85" t="s">
        <v>1236</v>
      </c>
      <c r="P57" s="158">
        <f t="shared" si="0"/>
        <v>1</v>
      </c>
      <c r="Q57" s="159">
        <f t="shared" si="1"/>
        <v>0</v>
      </c>
      <c r="R57" s="160">
        <f t="shared" si="2"/>
        <v>1</v>
      </c>
      <c r="S57" s="86">
        <f t="shared" si="3"/>
        <v>0</v>
      </c>
      <c r="T57" s="86">
        <f t="shared" si="4"/>
        <v>0</v>
      </c>
      <c r="U57" s="86">
        <f t="shared" si="5"/>
        <v>0</v>
      </c>
      <c r="V57" s="88">
        <f t="shared" si="6"/>
        <v>0</v>
      </c>
      <c r="W57" s="161"/>
      <c r="X57" s="162"/>
      <c r="Y57" s="11"/>
      <c r="Z57" s="162"/>
      <c r="AA57" s="163"/>
      <c r="AB57" s="162">
        <v>1</v>
      </c>
      <c r="AC57" s="11"/>
      <c r="AD57" s="163"/>
      <c r="AE57" s="173"/>
      <c r="AF57" s="174"/>
      <c r="AG57" s="175"/>
      <c r="AH57" s="173"/>
      <c r="AI57" s="174"/>
      <c r="AJ57" s="175"/>
      <c r="AK57" s="173"/>
      <c r="AL57" s="175"/>
      <c r="AM57" s="173"/>
      <c r="AN57" s="176"/>
      <c r="AO57" s="175"/>
      <c r="AP57" s="173"/>
      <c r="AQ57" s="175"/>
      <c r="AR57" s="177"/>
      <c r="AS57" s="173"/>
      <c r="AT57" s="175"/>
      <c r="AU57" s="173"/>
      <c r="AV57" s="175"/>
      <c r="AW57" s="173"/>
      <c r="AX57" s="178"/>
    </row>
    <row r="58" spans="1:50" ht="15" x14ac:dyDescent="0.25">
      <c r="O58" s="85" t="s">
        <v>1237</v>
      </c>
      <c r="P58" s="158">
        <f t="shared" si="0"/>
        <v>1</v>
      </c>
      <c r="Q58" s="159">
        <f t="shared" si="1"/>
        <v>0</v>
      </c>
      <c r="R58" s="160">
        <f t="shared" si="2"/>
        <v>1</v>
      </c>
      <c r="S58" s="86">
        <f t="shared" si="3"/>
        <v>0</v>
      </c>
      <c r="T58" s="86">
        <f t="shared" si="4"/>
        <v>0</v>
      </c>
      <c r="U58" s="86">
        <f t="shared" si="5"/>
        <v>0</v>
      </c>
      <c r="V58" s="88">
        <f t="shared" si="6"/>
        <v>0</v>
      </c>
      <c r="W58" s="166"/>
      <c r="X58" s="167">
        <v>1</v>
      </c>
      <c r="Y58" s="168"/>
      <c r="Z58" s="167"/>
      <c r="AA58" s="169"/>
      <c r="AB58" s="167"/>
      <c r="AC58" s="168"/>
      <c r="AD58" s="169"/>
      <c r="AE58" s="169"/>
      <c r="AF58" s="167"/>
      <c r="AG58" s="168"/>
      <c r="AH58" s="169"/>
      <c r="AI58" s="167"/>
      <c r="AJ58" s="168"/>
      <c r="AK58" s="169"/>
      <c r="AL58" s="168"/>
      <c r="AM58" s="169"/>
      <c r="AN58" s="170"/>
      <c r="AO58" s="168"/>
      <c r="AP58" s="169"/>
      <c r="AQ58" s="168"/>
      <c r="AR58" s="171"/>
      <c r="AS58" s="169"/>
      <c r="AT58" s="168"/>
      <c r="AU58" s="169"/>
      <c r="AV58" s="168"/>
      <c r="AW58" s="169"/>
      <c r="AX58" s="172"/>
    </row>
    <row r="59" spans="1:50" ht="15" x14ac:dyDescent="0.25">
      <c r="O59" s="85" t="s">
        <v>843</v>
      </c>
      <c r="P59" s="158">
        <f t="shared" si="0"/>
        <v>1</v>
      </c>
      <c r="Q59" s="159">
        <f t="shared" si="1"/>
        <v>0</v>
      </c>
      <c r="R59" s="160">
        <f t="shared" si="2"/>
        <v>1</v>
      </c>
      <c r="S59" s="86">
        <f t="shared" si="3"/>
        <v>0</v>
      </c>
      <c r="T59" s="86">
        <f t="shared" si="4"/>
        <v>0</v>
      </c>
      <c r="U59" s="86">
        <f t="shared" si="5"/>
        <v>0</v>
      </c>
      <c r="V59" s="88">
        <f t="shared" si="6"/>
        <v>0</v>
      </c>
      <c r="W59" s="166"/>
      <c r="X59" s="167"/>
      <c r="Y59" s="168"/>
      <c r="Z59" s="167"/>
      <c r="AA59" s="169"/>
      <c r="AB59" s="167">
        <v>1</v>
      </c>
      <c r="AC59" s="168"/>
      <c r="AD59" s="169"/>
      <c r="AE59" s="163"/>
      <c r="AF59" s="162"/>
      <c r="AG59" s="11"/>
      <c r="AH59" s="163"/>
      <c r="AI59" s="162"/>
      <c r="AJ59" s="11"/>
      <c r="AK59" s="163"/>
      <c r="AL59" s="11"/>
      <c r="AM59" s="163"/>
      <c r="AN59" s="164"/>
      <c r="AO59" s="11"/>
      <c r="AP59" s="163"/>
      <c r="AQ59" s="11"/>
      <c r="AR59" s="143"/>
      <c r="AS59" s="163"/>
      <c r="AT59" s="11"/>
      <c r="AU59" s="163"/>
      <c r="AV59" s="11"/>
      <c r="AW59" s="163"/>
      <c r="AX59" s="165"/>
    </row>
    <row r="60" spans="1:50" ht="15" x14ac:dyDescent="0.25">
      <c r="O60" s="85" t="s">
        <v>537</v>
      </c>
      <c r="P60" s="158">
        <f t="shared" si="0"/>
        <v>3</v>
      </c>
      <c r="Q60" s="159">
        <f t="shared" si="1"/>
        <v>3</v>
      </c>
      <c r="R60" s="160">
        <f t="shared" si="2"/>
        <v>0</v>
      </c>
      <c r="S60" s="86">
        <f t="shared" si="3"/>
        <v>2</v>
      </c>
      <c r="T60" s="86">
        <f t="shared" si="4"/>
        <v>1</v>
      </c>
      <c r="U60" s="86">
        <f t="shared" si="5"/>
        <v>1</v>
      </c>
      <c r="V60" s="88">
        <f t="shared" si="6"/>
        <v>2</v>
      </c>
      <c r="W60" s="179"/>
      <c r="X60" s="180"/>
      <c r="Y60" s="168"/>
      <c r="Z60" s="167"/>
      <c r="AA60" s="169"/>
      <c r="AB60" s="167"/>
      <c r="AC60" s="168"/>
      <c r="AD60" s="169"/>
      <c r="AE60" s="169"/>
      <c r="AF60" s="167"/>
      <c r="AG60" s="168"/>
      <c r="AH60" s="169">
        <v>1</v>
      </c>
      <c r="AI60" s="167"/>
      <c r="AJ60" s="168">
        <v>1</v>
      </c>
      <c r="AK60" s="169"/>
      <c r="AL60" s="168"/>
      <c r="AM60" s="169"/>
      <c r="AN60" s="170"/>
      <c r="AO60" s="168"/>
      <c r="AP60" s="169">
        <v>1</v>
      </c>
      <c r="AQ60" s="168"/>
      <c r="AR60" s="171"/>
      <c r="AS60" s="169"/>
      <c r="AT60" s="168"/>
      <c r="AU60" s="169"/>
      <c r="AV60" s="168"/>
      <c r="AW60" s="169"/>
      <c r="AX60" s="172"/>
    </row>
    <row r="61" spans="1:50" ht="15" x14ac:dyDescent="0.25">
      <c r="O61" s="85" t="s">
        <v>1238</v>
      </c>
      <c r="P61" s="158">
        <f t="shared" si="0"/>
        <v>1</v>
      </c>
      <c r="Q61" s="159">
        <f t="shared" si="1"/>
        <v>0</v>
      </c>
      <c r="R61" s="160">
        <f t="shared" si="2"/>
        <v>1</v>
      </c>
      <c r="S61" s="86">
        <f t="shared" si="3"/>
        <v>0</v>
      </c>
      <c r="T61" s="86">
        <f t="shared" si="4"/>
        <v>0</v>
      </c>
      <c r="U61" s="86">
        <f t="shared" si="5"/>
        <v>0</v>
      </c>
      <c r="V61" s="88">
        <f t="shared" si="6"/>
        <v>0</v>
      </c>
      <c r="W61" s="179"/>
      <c r="X61" s="180"/>
      <c r="Y61" s="168"/>
      <c r="Z61" s="167"/>
      <c r="AA61" s="169"/>
      <c r="AB61" s="167">
        <v>1</v>
      </c>
      <c r="AC61" s="168"/>
      <c r="AD61" s="169"/>
      <c r="AE61" s="169"/>
      <c r="AF61" s="167"/>
      <c r="AG61" s="168"/>
      <c r="AH61" s="169"/>
      <c r="AI61" s="167"/>
      <c r="AJ61" s="168"/>
      <c r="AK61" s="169"/>
      <c r="AL61" s="168"/>
      <c r="AM61" s="169"/>
      <c r="AN61" s="170"/>
      <c r="AO61" s="168"/>
      <c r="AP61" s="169"/>
      <c r="AQ61" s="168"/>
      <c r="AR61" s="171"/>
      <c r="AS61" s="169"/>
      <c r="AT61" s="168"/>
      <c r="AU61" s="169"/>
      <c r="AV61" s="168"/>
      <c r="AW61" s="169"/>
      <c r="AX61" s="172"/>
    </row>
    <row r="62" spans="1:50" x14ac:dyDescent="0.2">
      <c r="O62" s="181" t="s">
        <v>849</v>
      </c>
      <c r="P62" s="158">
        <f t="shared" si="0"/>
        <v>75</v>
      </c>
      <c r="Q62" s="159">
        <f t="shared" si="1"/>
        <v>58</v>
      </c>
      <c r="R62" s="160">
        <f t="shared" si="2"/>
        <v>17</v>
      </c>
      <c r="S62" s="86">
        <f>SUM(Y62,AA62,AC62:AE62,AG62,AG62:AH62,AJ62:AM62)</f>
        <v>31</v>
      </c>
      <c r="T62" s="86">
        <f t="shared" si="4"/>
        <v>30</v>
      </c>
      <c r="U62" s="86">
        <f t="shared" si="5"/>
        <v>26</v>
      </c>
      <c r="V62" s="88">
        <f t="shared" si="6"/>
        <v>32</v>
      </c>
      <c r="W62" s="182">
        <f t="shared" ref="W62:AX62" si="7">SUM(W48:W61)</f>
        <v>1</v>
      </c>
      <c r="X62" s="183">
        <f t="shared" si="7"/>
        <v>8</v>
      </c>
      <c r="Y62" s="184">
        <f t="shared" si="7"/>
        <v>2</v>
      </c>
      <c r="Z62" s="183">
        <f t="shared" si="7"/>
        <v>0</v>
      </c>
      <c r="AA62" s="185">
        <f t="shared" si="7"/>
        <v>5</v>
      </c>
      <c r="AB62" s="183">
        <f t="shared" si="7"/>
        <v>7</v>
      </c>
      <c r="AC62" s="184">
        <f t="shared" si="7"/>
        <v>3</v>
      </c>
      <c r="AD62" s="185">
        <f t="shared" si="7"/>
        <v>3</v>
      </c>
      <c r="AE62" s="185">
        <f t="shared" si="7"/>
        <v>4</v>
      </c>
      <c r="AF62" s="183">
        <f t="shared" si="7"/>
        <v>1</v>
      </c>
      <c r="AG62" s="184">
        <f t="shared" si="7"/>
        <v>3</v>
      </c>
      <c r="AH62" s="185">
        <f t="shared" si="7"/>
        <v>2</v>
      </c>
      <c r="AI62" s="183">
        <f t="shared" si="7"/>
        <v>0</v>
      </c>
      <c r="AJ62" s="184">
        <f t="shared" si="7"/>
        <v>2</v>
      </c>
      <c r="AK62" s="185">
        <f t="shared" si="7"/>
        <v>3</v>
      </c>
      <c r="AL62" s="184">
        <f t="shared" si="7"/>
        <v>0</v>
      </c>
      <c r="AM62" s="185">
        <f t="shared" si="7"/>
        <v>1</v>
      </c>
      <c r="AN62" s="186">
        <f t="shared" si="7"/>
        <v>3</v>
      </c>
      <c r="AO62" s="184">
        <f t="shared" si="7"/>
        <v>3</v>
      </c>
      <c r="AP62" s="185">
        <f t="shared" si="7"/>
        <v>1</v>
      </c>
      <c r="AQ62" s="184">
        <f t="shared" si="7"/>
        <v>5</v>
      </c>
      <c r="AR62" s="184">
        <f t="shared" si="7"/>
        <v>1</v>
      </c>
      <c r="AS62" s="185">
        <f t="shared" si="7"/>
        <v>5</v>
      </c>
      <c r="AT62" s="184">
        <f t="shared" si="7"/>
        <v>2</v>
      </c>
      <c r="AU62" s="185">
        <f t="shared" si="7"/>
        <v>2</v>
      </c>
      <c r="AV62" s="187">
        <f t="shared" si="7"/>
        <v>5</v>
      </c>
      <c r="AW62" s="185">
        <f t="shared" si="7"/>
        <v>3</v>
      </c>
      <c r="AX62" s="188">
        <f t="shared" si="7"/>
        <v>0</v>
      </c>
    </row>
    <row r="63" spans="1:50" x14ac:dyDescent="0.2">
      <c r="O63" s="189"/>
      <c r="P63" s="141"/>
      <c r="Q63" s="141"/>
      <c r="R63" s="141"/>
      <c r="S63" s="141"/>
      <c r="T63" s="141"/>
      <c r="U63" s="141"/>
      <c r="V63" s="141"/>
      <c r="W63" s="141"/>
      <c r="X63" s="141"/>
      <c r="Y63" s="141"/>
      <c r="Z63" s="141"/>
      <c r="AA63" s="141"/>
      <c r="AB63" s="141"/>
      <c r="AC63" s="141"/>
      <c r="AD63" s="141"/>
      <c r="AE63" s="141"/>
      <c r="AF63" s="141"/>
      <c r="AG63" s="141"/>
      <c r="AH63" s="141"/>
      <c r="AI63" s="141"/>
      <c r="AJ63" s="141"/>
      <c r="AK63" s="141"/>
      <c r="AL63" s="141"/>
      <c r="AM63" s="141"/>
      <c r="AN63" s="141"/>
      <c r="AO63" s="141"/>
      <c r="AP63" s="141"/>
      <c r="AQ63" s="141"/>
      <c r="AR63" s="141"/>
      <c r="AS63" s="141"/>
      <c r="AT63" s="141"/>
      <c r="AU63" s="141"/>
      <c r="AV63" s="141"/>
      <c r="AW63" s="141"/>
      <c r="AX63" s="141"/>
    </row>
    <row r="64" spans="1:50" ht="15" x14ac:dyDescent="0.25">
      <c r="O64" s="76" t="s">
        <v>591</v>
      </c>
      <c r="P64" s="886" t="s">
        <v>820</v>
      </c>
      <c r="Q64" s="886"/>
      <c r="R64" s="886"/>
      <c r="S64" s="886"/>
      <c r="T64" s="886"/>
      <c r="U64" s="886"/>
      <c r="V64" s="864" t="s">
        <v>821</v>
      </c>
      <c r="W64" s="864"/>
      <c r="X64" s="864"/>
      <c r="Y64" s="864"/>
      <c r="Z64" s="864"/>
      <c r="AA64" s="864"/>
      <c r="AB64" s="864"/>
      <c r="AC64" s="864"/>
      <c r="AD64" s="864"/>
      <c r="AE64" s="864"/>
      <c r="AF64" s="864"/>
      <c r="AG64" s="864" t="s">
        <v>822</v>
      </c>
      <c r="AH64" s="864"/>
      <c r="AI64" s="864"/>
      <c r="AJ64" s="864"/>
      <c r="AK64" s="864"/>
      <c r="AL64" s="864"/>
      <c r="AM64" s="864"/>
      <c r="AN64" s="864"/>
      <c r="AO64" s="864"/>
      <c r="AP64" s="864"/>
      <c r="AQ64" s="864"/>
      <c r="AR64" s="1"/>
      <c r="AS64" s="1"/>
      <c r="AT64" s="1"/>
      <c r="AU64" s="1"/>
      <c r="AV64" s="1"/>
      <c r="AW64" s="1"/>
      <c r="AX64" s="1"/>
    </row>
    <row r="65" spans="15:50" ht="79.5" x14ac:dyDescent="0.25">
      <c r="O65" s="77" t="s">
        <v>823</v>
      </c>
      <c r="P65" s="903" t="s">
        <v>1206</v>
      </c>
      <c r="Q65" s="903"/>
      <c r="R65" s="190" t="s">
        <v>827</v>
      </c>
      <c r="S65" s="78" t="s">
        <v>828</v>
      </c>
      <c r="T65" s="78" t="s">
        <v>829</v>
      </c>
      <c r="U65" s="80" t="s">
        <v>830</v>
      </c>
      <c r="V65" s="81" t="s">
        <v>1239</v>
      </c>
      <c r="W65" s="82" t="s">
        <v>1240</v>
      </c>
      <c r="X65" s="81" t="s">
        <v>1241</v>
      </c>
      <c r="Y65" s="82" t="s">
        <v>1242</v>
      </c>
      <c r="Z65" s="82" t="s">
        <v>1243</v>
      </c>
      <c r="AA65" s="81" t="s">
        <v>1244</v>
      </c>
      <c r="AB65" s="82" t="s">
        <v>1245</v>
      </c>
      <c r="AC65" s="81" t="s">
        <v>831</v>
      </c>
      <c r="AD65" s="82" t="s">
        <v>1246</v>
      </c>
      <c r="AE65" s="81" t="s">
        <v>1247</v>
      </c>
      <c r="AF65" s="82" t="s">
        <v>1248</v>
      </c>
      <c r="AG65" s="82" t="s">
        <v>1239</v>
      </c>
      <c r="AH65" s="83" t="s">
        <v>1240</v>
      </c>
      <c r="AI65" s="82" t="s">
        <v>1241</v>
      </c>
      <c r="AJ65" s="83" t="s">
        <v>1242</v>
      </c>
      <c r="AK65" s="83" t="s">
        <v>1243</v>
      </c>
      <c r="AL65" s="82" t="s">
        <v>1244</v>
      </c>
      <c r="AM65" s="83" t="s">
        <v>1245</v>
      </c>
      <c r="AN65" s="82" t="s">
        <v>831</v>
      </c>
      <c r="AO65" s="83" t="s">
        <v>1246</v>
      </c>
      <c r="AP65" s="82" t="s">
        <v>1247</v>
      </c>
      <c r="AQ65" s="83" t="s">
        <v>1248</v>
      </c>
      <c r="AR65" s="1"/>
      <c r="AS65" s="1"/>
      <c r="AT65" s="1"/>
      <c r="AU65" s="1"/>
      <c r="AV65" s="1"/>
      <c r="AW65" s="1"/>
      <c r="AX65" s="1"/>
    </row>
    <row r="66" spans="15:50" ht="15" x14ac:dyDescent="0.25">
      <c r="O66" s="85" t="s">
        <v>840</v>
      </c>
      <c r="P66" s="904">
        <f t="shared" ref="P66:P77" si="8">SUM(V66:AQ66)</f>
        <v>12</v>
      </c>
      <c r="Q66" s="904"/>
      <c r="R66" s="188">
        <f t="shared" ref="R66:R76" si="9">SUM(V66:AF66)</f>
        <v>6</v>
      </c>
      <c r="S66" s="86">
        <f t="shared" ref="S66:S77" si="10">SUM(AG66:AQ66)</f>
        <v>6</v>
      </c>
      <c r="T66" s="86">
        <f t="shared" ref="T66:T77" si="11">SUM(V66,X66,AA66,AC66,AE66,AH66,AJ66,AK66,AM66,AO66,AQ66)</f>
        <v>6</v>
      </c>
      <c r="U66" s="88">
        <f t="shared" ref="U66:U77" si="12">SUM(W66,Y66,Z66,AB66,AD66,AF66,AG66,AI66,AL66,AN66,AP66)</f>
        <v>6</v>
      </c>
      <c r="V66" s="168">
        <v>1</v>
      </c>
      <c r="W66" s="169"/>
      <c r="X66" s="168">
        <v>1</v>
      </c>
      <c r="Y66" s="169">
        <v>1</v>
      </c>
      <c r="Z66" s="169">
        <v>1</v>
      </c>
      <c r="AA66" s="168">
        <v>1</v>
      </c>
      <c r="AB66" s="169">
        <v>1</v>
      </c>
      <c r="AC66" s="168"/>
      <c r="AD66" s="169" t="s">
        <v>1249</v>
      </c>
      <c r="AE66" s="168" t="s">
        <v>1249</v>
      </c>
      <c r="AF66" s="169"/>
      <c r="AG66" s="170"/>
      <c r="AH66" s="168"/>
      <c r="AI66" s="169">
        <v>1</v>
      </c>
      <c r="AJ66" s="168"/>
      <c r="AK66" s="171">
        <v>2</v>
      </c>
      <c r="AL66" s="169"/>
      <c r="AM66" s="168"/>
      <c r="AN66" s="169"/>
      <c r="AO66" s="168" t="s">
        <v>1249</v>
      </c>
      <c r="AP66" s="169">
        <v>2</v>
      </c>
      <c r="AQ66" s="172">
        <v>1</v>
      </c>
      <c r="AR66" s="1"/>
      <c r="AS66" s="1"/>
      <c r="AT66" s="1"/>
      <c r="AU66" s="1"/>
      <c r="AV66" s="1"/>
      <c r="AW66" s="1"/>
      <c r="AX66" s="1"/>
    </row>
    <row r="67" spans="15:50" ht="15" x14ac:dyDescent="0.25">
      <c r="O67" s="85" t="s">
        <v>843</v>
      </c>
      <c r="P67" s="904">
        <f t="shared" si="8"/>
        <v>8</v>
      </c>
      <c r="Q67" s="904"/>
      <c r="R67" s="188">
        <f t="shared" si="9"/>
        <v>5</v>
      </c>
      <c r="S67" s="86">
        <f t="shared" si="10"/>
        <v>3</v>
      </c>
      <c r="T67" s="86">
        <f t="shared" si="11"/>
        <v>4</v>
      </c>
      <c r="U67" s="88">
        <f t="shared" si="12"/>
        <v>4</v>
      </c>
      <c r="V67" s="11"/>
      <c r="W67" s="163"/>
      <c r="X67" s="11"/>
      <c r="Y67" s="163"/>
      <c r="Z67" s="163"/>
      <c r="AA67" s="11">
        <v>1</v>
      </c>
      <c r="AB67" s="163">
        <v>2</v>
      </c>
      <c r="AC67" s="11"/>
      <c r="AD67" s="163"/>
      <c r="AE67" s="11"/>
      <c r="AF67" s="163">
        <v>2</v>
      </c>
      <c r="AG67" s="164"/>
      <c r="AH67" s="11"/>
      <c r="AI67" s="163"/>
      <c r="AJ67" s="11">
        <v>1</v>
      </c>
      <c r="AK67" s="143">
        <v>1</v>
      </c>
      <c r="AL67" s="163"/>
      <c r="AM67" s="11">
        <v>1</v>
      </c>
      <c r="AN67" s="163"/>
      <c r="AO67" s="11"/>
      <c r="AP67" s="163"/>
      <c r="AQ67" s="165"/>
      <c r="AR67" s="1"/>
      <c r="AS67" s="1"/>
      <c r="AT67" s="1"/>
      <c r="AU67" s="1"/>
      <c r="AV67" s="1"/>
      <c r="AW67" s="1"/>
      <c r="AX67" s="1"/>
    </row>
    <row r="68" spans="15:50" ht="15" x14ac:dyDescent="0.25">
      <c r="O68" s="85" t="s">
        <v>1227</v>
      </c>
      <c r="P68" s="904">
        <f t="shared" si="8"/>
        <v>6</v>
      </c>
      <c r="Q68" s="904"/>
      <c r="R68" s="188">
        <f t="shared" si="9"/>
        <v>3</v>
      </c>
      <c r="S68" s="86">
        <f t="shared" si="10"/>
        <v>3</v>
      </c>
      <c r="T68" s="86">
        <f t="shared" si="11"/>
        <v>4</v>
      </c>
      <c r="U68" s="88">
        <f t="shared" si="12"/>
        <v>2</v>
      </c>
      <c r="V68" s="168"/>
      <c r="W68" s="169"/>
      <c r="X68" s="168"/>
      <c r="Y68" s="169"/>
      <c r="Z68" s="169"/>
      <c r="AA68" s="168"/>
      <c r="AB68" s="169"/>
      <c r="AC68" s="168">
        <v>1</v>
      </c>
      <c r="AD68" s="169">
        <v>2</v>
      </c>
      <c r="AE68" s="168"/>
      <c r="AF68" s="169"/>
      <c r="AG68" s="170"/>
      <c r="AH68" s="168">
        <v>1</v>
      </c>
      <c r="AI68" s="169"/>
      <c r="AJ68" s="168"/>
      <c r="AK68" s="171"/>
      <c r="AL68" s="169"/>
      <c r="AM68" s="168">
        <v>2</v>
      </c>
      <c r="AN68" s="169"/>
      <c r="AO68" s="168"/>
      <c r="AP68" s="169"/>
      <c r="AQ68" s="172"/>
      <c r="AR68" s="1"/>
      <c r="AS68" s="1"/>
      <c r="AT68" s="1"/>
      <c r="AU68" s="1"/>
      <c r="AV68" s="1"/>
      <c r="AW68" s="1"/>
      <c r="AX68" s="1"/>
    </row>
    <row r="69" spans="15:50" ht="15" x14ac:dyDescent="0.25">
      <c r="O69" s="85" t="s">
        <v>1250</v>
      </c>
      <c r="P69" s="904">
        <f>SUM(V69:AQ69)</f>
        <v>3</v>
      </c>
      <c r="Q69" s="904"/>
      <c r="R69" s="188">
        <f>SUM(V69:AF69)</f>
        <v>0</v>
      </c>
      <c r="S69" s="86">
        <f>SUM(AG69:AQ69)</f>
        <v>3</v>
      </c>
      <c r="T69" s="86">
        <f>SUM(V69,X69,AA69,AC69,AE69,AH69,AJ69,AK69,AM69,AO69,AQ69)</f>
        <v>3</v>
      </c>
      <c r="U69" s="88">
        <f>SUM(W69,Y69,Z69,AB69,AD69,AF69,AG69,AI69,AL69,AN69,AP69)</f>
        <v>0</v>
      </c>
      <c r="V69" s="168"/>
      <c r="W69" s="169"/>
      <c r="X69" s="168"/>
      <c r="Y69" s="169"/>
      <c r="Z69" s="169"/>
      <c r="AA69" s="168"/>
      <c r="AB69" s="169"/>
      <c r="AC69" s="168"/>
      <c r="AD69" s="169"/>
      <c r="AE69" s="168"/>
      <c r="AF69" s="169"/>
      <c r="AG69" s="170"/>
      <c r="AH69" s="168"/>
      <c r="AI69" s="169"/>
      <c r="AJ69" s="168">
        <v>2</v>
      </c>
      <c r="AK69" s="171"/>
      <c r="AL69" s="169"/>
      <c r="AM69" s="168"/>
      <c r="AN69" s="169"/>
      <c r="AO69" s="168">
        <v>1</v>
      </c>
      <c r="AP69" s="169"/>
      <c r="AQ69" s="172"/>
      <c r="AR69" s="1"/>
      <c r="AS69" s="1"/>
      <c r="AT69" s="1"/>
      <c r="AU69" s="1"/>
      <c r="AV69" s="1"/>
      <c r="AW69" s="1"/>
      <c r="AX69" s="1"/>
    </row>
    <row r="70" spans="15:50" ht="15" x14ac:dyDescent="0.25">
      <c r="O70" s="85" t="s">
        <v>1251</v>
      </c>
      <c r="P70" s="904">
        <f>SUM(V70:AQ70)</f>
        <v>3</v>
      </c>
      <c r="Q70" s="904"/>
      <c r="R70" s="188">
        <f>SUM(V70:AF70)</f>
        <v>0</v>
      </c>
      <c r="S70" s="86">
        <f>SUM(AG70:AQ70)</f>
        <v>3</v>
      </c>
      <c r="T70" s="86">
        <f>SUM(V70,X70,AA70,AC70,AE70,AH70,AJ70,AK70,AM70,AO70,AQ70)</f>
        <v>2</v>
      </c>
      <c r="U70" s="88">
        <f>SUM(W70,Y70,Z70,AB70,AD70,AF70,AG70,AI70,AL70,AN70,AP70)</f>
        <v>1</v>
      </c>
      <c r="V70" s="191"/>
      <c r="W70" s="169"/>
      <c r="X70" s="168"/>
      <c r="Y70" s="169"/>
      <c r="Z70" s="169"/>
      <c r="AA70" s="168"/>
      <c r="AB70" s="169"/>
      <c r="AC70" s="168"/>
      <c r="AD70" s="169"/>
      <c r="AE70" s="168"/>
      <c r="AF70" s="169"/>
      <c r="AG70" s="170"/>
      <c r="AH70" s="168"/>
      <c r="AI70" s="169"/>
      <c r="AJ70" s="168"/>
      <c r="AK70" s="171">
        <v>1</v>
      </c>
      <c r="AL70" s="169"/>
      <c r="AM70" s="168"/>
      <c r="AN70" s="169">
        <v>1</v>
      </c>
      <c r="AO70" s="168">
        <v>1</v>
      </c>
      <c r="AP70" s="169"/>
      <c r="AQ70" s="172"/>
      <c r="AR70" s="1"/>
      <c r="AS70" s="1"/>
      <c r="AT70" s="1"/>
      <c r="AU70" s="1"/>
      <c r="AV70" s="1"/>
      <c r="AW70" s="1"/>
      <c r="AX70" s="1"/>
    </row>
    <row r="71" spans="15:50" ht="15" x14ac:dyDescent="0.25">
      <c r="O71" s="85" t="s">
        <v>122</v>
      </c>
      <c r="P71" s="904">
        <f>SUM(V71:AQ71)</f>
        <v>2</v>
      </c>
      <c r="Q71" s="904"/>
      <c r="R71" s="188">
        <f>SUM(V71:AF71)</f>
        <v>0</v>
      </c>
      <c r="S71" s="86">
        <f>SUM(AG71:AQ71)</f>
        <v>2</v>
      </c>
      <c r="T71" s="86">
        <f>SUM(V71,X71,AA71,AC71,AE71,AH71,AJ71,AK71,AM71,AO71,AQ71)</f>
        <v>1</v>
      </c>
      <c r="U71" s="88">
        <f>SUM(W71,Y71,Z71,AB71,AD71,AF71,AG71,AI71,AL71,AN71,AP71)</f>
        <v>1</v>
      </c>
      <c r="V71" s="191"/>
      <c r="W71" s="169"/>
      <c r="X71" s="168"/>
      <c r="Y71" s="169"/>
      <c r="Z71" s="169"/>
      <c r="AA71" s="168"/>
      <c r="AB71" s="169"/>
      <c r="AC71" s="168"/>
      <c r="AD71" s="169"/>
      <c r="AE71" s="168"/>
      <c r="AF71" s="169"/>
      <c r="AG71" s="170"/>
      <c r="AH71" s="168"/>
      <c r="AI71" s="169"/>
      <c r="AJ71" s="168"/>
      <c r="AK71" s="171">
        <v>1</v>
      </c>
      <c r="AL71" s="169"/>
      <c r="AM71" s="168"/>
      <c r="AN71" s="169"/>
      <c r="AO71" s="168"/>
      <c r="AP71" s="169">
        <v>1</v>
      </c>
      <c r="AQ71" s="172"/>
      <c r="AR71" s="1"/>
      <c r="AS71" s="1"/>
      <c r="AT71" s="1"/>
      <c r="AU71" s="1"/>
      <c r="AV71" s="1"/>
      <c r="AW71" s="1"/>
      <c r="AX71" s="1"/>
    </row>
    <row r="72" spans="15:50" ht="15" x14ac:dyDescent="0.25">
      <c r="O72" s="85" t="s">
        <v>1252</v>
      </c>
      <c r="P72" s="904">
        <f>SUM(V72:AQ72)</f>
        <v>1</v>
      </c>
      <c r="Q72" s="904"/>
      <c r="R72" s="188">
        <f>SUM(V72:AF72)</f>
        <v>0</v>
      </c>
      <c r="S72" s="86">
        <f>SUM(AG72:AQ72)</f>
        <v>1</v>
      </c>
      <c r="T72" s="86">
        <f>SUM(V72,X72,AA72,AC72,AE72,AH72,AJ72,AK72,AM72,AO72,AQ72)</f>
        <v>1</v>
      </c>
      <c r="U72" s="88">
        <f>SUM(W72,Y72,Z72,AB72,AD72,AF72,AG72,AI72,AL72,AN72,AP72)</f>
        <v>0</v>
      </c>
      <c r="V72" s="191"/>
      <c r="W72" s="169"/>
      <c r="X72" s="168"/>
      <c r="Y72" s="169"/>
      <c r="Z72" s="169"/>
      <c r="AA72" s="168"/>
      <c r="AB72" s="169"/>
      <c r="AC72" s="168"/>
      <c r="AD72" s="169"/>
      <c r="AE72" s="168"/>
      <c r="AF72" s="169"/>
      <c r="AG72" s="170"/>
      <c r="AH72" s="168">
        <v>1</v>
      </c>
      <c r="AI72" s="169"/>
      <c r="AJ72" s="168"/>
      <c r="AK72" s="171"/>
      <c r="AL72" s="169"/>
      <c r="AM72" s="168"/>
      <c r="AN72" s="169"/>
      <c r="AO72" s="168"/>
      <c r="AP72" s="169"/>
      <c r="AQ72" s="172"/>
      <c r="AR72" s="1"/>
      <c r="AS72" s="1"/>
      <c r="AT72" s="1"/>
      <c r="AU72" s="1"/>
      <c r="AV72" s="1"/>
      <c r="AW72" s="1"/>
      <c r="AX72" s="1"/>
    </row>
    <row r="73" spans="15:50" ht="15" x14ac:dyDescent="0.25">
      <c r="O73" s="85" t="s">
        <v>1253</v>
      </c>
      <c r="P73" s="904">
        <f>SUM(V73:AQ73)</f>
        <v>1</v>
      </c>
      <c r="Q73" s="904"/>
      <c r="R73" s="188">
        <f>SUM(V73:AF73)</f>
        <v>0</v>
      </c>
      <c r="S73" s="86">
        <f>SUM(AG73:AQ73)</f>
        <v>1</v>
      </c>
      <c r="T73" s="86">
        <f>SUM(V73,X73,AA73,AC73,AE73,AH73,AJ73,AK73,AM73,AO73,AQ73)</f>
        <v>1</v>
      </c>
      <c r="U73" s="88">
        <f>SUM(W73,Y73,Z73,AB73,AD73,AF73,AG73,AI73,AL73,AN73,AP73)</f>
        <v>0</v>
      </c>
      <c r="V73" s="191"/>
      <c r="W73" s="169"/>
      <c r="X73" s="168"/>
      <c r="Y73" s="169"/>
      <c r="Z73" s="169"/>
      <c r="AA73" s="168"/>
      <c r="AB73" s="169"/>
      <c r="AC73" s="168"/>
      <c r="AD73" s="169"/>
      <c r="AE73" s="168"/>
      <c r="AF73" s="169"/>
      <c r="AG73" s="170"/>
      <c r="AH73" s="168"/>
      <c r="AI73" s="169"/>
      <c r="AJ73" s="168"/>
      <c r="AK73" s="171"/>
      <c r="AL73" s="169"/>
      <c r="AM73" s="168"/>
      <c r="AN73" s="169"/>
      <c r="AO73" s="168">
        <v>1</v>
      </c>
      <c r="AP73" s="169"/>
      <c r="AQ73" s="172"/>
      <c r="AR73" s="1"/>
      <c r="AS73" s="1"/>
      <c r="AT73" s="1"/>
      <c r="AU73" s="1"/>
      <c r="AV73" s="1"/>
      <c r="AW73" s="1"/>
      <c r="AX73" s="1"/>
    </row>
    <row r="74" spans="15:50" ht="15" x14ac:dyDescent="0.25">
      <c r="O74" s="85" t="s">
        <v>1254</v>
      </c>
      <c r="P74" s="904">
        <f t="shared" si="8"/>
        <v>1</v>
      </c>
      <c r="Q74" s="904"/>
      <c r="R74" s="188">
        <f t="shared" si="9"/>
        <v>1</v>
      </c>
      <c r="S74" s="86">
        <f t="shared" si="10"/>
        <v>0</v>
      </c>
      <c r="T74" s="86">
        <f t="shared" si="11"/>
        <v>0</v>
      </c>
      <c r="U74" s="88">
        <f t="shared" si="12"/>
        <v>1</v>
      </c>
      <c r="V74" s="11"/>
      <c r="W74" s="163">
        <v>1</v>
      </c>
      <c r="X74" s="11"/>
      <c r="Y74" s="163"/>
      <c r="Z74" s="163"/>
      <c r="AA74" s="11"/>
      <c r="AB74" s="163"/>
      <c r="AC74" s="11"/>
      <c r="AD74" s="163"/>
      <c r="AE74" s="11"/>
      <c r="AF74" s="163"/>
      <c r="AG74" s="164"/>
      <c r="AH74" s="11"/>
      <c r="AI74" s="163"/>
      <c r="AJ74" s="11"/>
      <c r="AK74" s="143"/>
      <c r="AL74" s="163"/>
      <c r="AM74" s="11"/>
      <c r="AN74" s="163"/>
      <c r="AO74" s="11"/>
      <c r="AP74" s="163"/>
      <c r="AQ74" s="165"/>
      <c r="AR74" s="1"/>
      <c r="AS74" s="1"/>
      <c r="AT74" s="1"/>
      <c r="AU74" s="1"/>
      <c r="AV74" s="1"/>
      <c r="AW74" s="1"/>
      <c r="AX74" s="1"/>
    </row>
    <row r="75" spans="15:50" ht="15" x14ac:dyDescent="0.25">
      <c r="O75" s="85" t="s">
        <v>1221</v>
      </c>
      <c r="P75" s="904">
        <f>SUM(V75:AQ75)</f>
        <v>1</v>
      </c>
      <c r="Q75" s="904"/>
      <c r="R75" s="188">
        <f>SUM(V75:AF75)</f>
        <v>1</v>
      </c>
      <c r="S75" s="86">
        <f>SUM(AG75:AQ75)</f>
        <v>0</v>
      </c>
      <c r="T75" s="86">
        <f>SUM(V75,X75,AA75,AC75,AE75,AH75,AJ75,AK75,AM75,AO75,AQ75)</f>
        <v>1</v>
      </c>
      <c r="U75" s="88">
        <f>SUM(W75,Y75,Z75,AB75,AD75,AF75,AG75,AI75,AL75,AN75,AP75)</f>
        <v>0</v>
      </c>
      <c r="V75" s="168"/>
      <c r="W75" s="169"/>
      <c r="X75" s="168"/>
      <c r="Y75" s="169"/>
      <c r="Z75" s="169"/>
      <c r="AA75" s="168">
        <v>1</v>
      </c>
      <c r="AB75" s="169"/>
      <c r="AC75" s="168"/>
      <c r="AD75" s="169"/>
      <c r="AE75" s="168"/>
      <c r="AF75" s="169"/>
      <c r="AG75" s="170"/>
      <c r="AH75" s="168"/>
      <c r="AI75" s="169"/>
      <c r="AJ75" s="168"/>
      <c r="AK75" s="171"/>
      <c r="AL75" s="169"/>
      <c r="AM75" s="168"/>
      <c r="AN75" s="169"/>
      <c r="AO75" s="168"/>
      <c r="AP75" s="169"/>
      <c r="AQ75" s="172"/>
      <c r="AR75" s="1"/>
      <c r="AS75" s="1"/>
      <c r="AT75" s="1"/>
      <c r="AU75" s="1"/>
      <c r="AV75" s="1"/>
      <c r="AW75" s="1"/>
      <c r="AX75" s="1"/>
    </row>
    <row r="76" spans="15:50" ht="15" x14ac:dyDescent="0.25">
      <c r="O76" s="85" t="s">
        <v>537</v>
      </c>
      <c r="P76" s="904">
        <f t="shared" si="8"/>
        <v>2</v>
      </c>
      <c r="Q76" s="904"/>
      <c r="R76" s="188">
        <f t="shared" si="9"/>
        <v>1</v>
      </c>
      <c r="S76" s="86">
        <f t="shared" si="10"/>
        <v>1</v>
      </c>
      <c r="T76" s="86">
        <f t="shared" si="11"/>
        <v>0</v>
      </c>
      <c r="U76" s="88">
        <f t="shared" si="12"/>
        <v>2</v>
      </c>
      <c r="V76" s="11"/>
      <c r="W76" s="163"/>
      <c r="X76" s="11"/>
      <c r="Y76" s="163">
        <v>1</v>
      </c>
      <c r="Z76" s="163"/>
      <c r="AA76" s="11"/>
      <c r="AB76" s="163"/>
      <c r="AC76" s="11"/>
      <c r="AD76" s="163"/>
      <c r="AE76" s="11"/>
      <c r="AF76" s="163"/>
      <c r="AG76" s="164"/>
      <c r="AH76" s="11"/>
      <c r="AI76" s="163">
        <v>1</v>
      </c>
      <c r="AJ76" s="175"/>
      <c r="AK76" s="177"/>
      <c r="AL76" s="173"/>
      <c r="AM76" s="175"/>
      <c r="AN76" s="173"/>
      <c r="AO76" s="175"/>
      <c r="AP76" s="173"/>
      <c r="AQ76" s="178"/>
      <c r="AR76" s="1"/>
      <c r="AS76" s="1"/>
      <c r="AT76" s="1"/>
      <c r="AU76" s="1"/>
      <c r="AV76" s="1"/>
      <c r="AW76" s="1"/>
      <c r="AX76" s="1"/>
    </row>
    <row r="77" spans="15:50" ht="15" x14ac:dyDescent="0.25">
      <c r="O77" s="77" t="s">
        <v>849</v>
      </c>
      <c r="P77" s="905">
        <f t="shared" si="8"/>
        <v>40</v>
      </c>
      <c r="Q77" s="905"/>
      <c r="R77" s="188">
        <f>SUM(R66:R76)</f>
        <v>17</v>
      </c>
      <c r="S77" s="86">
        <f t="shared" si="10"/>
        <v>23</v>
      </c>
      <c r="T77" s="86">
        <f t="shared" si="11"/>
        <v>23</v>
      </c>
      <c r="U77" s="88">
        <f t="shared" si="12"/>
        <v>17</v>
      </c>
      <c r="V77" s="184">
        <f t="shared" ref="V77:AQ77" si="13">SUM(V66:V76)</f>
        <v>1</v>
      </c>
      <c r="W77" s="185">
        <f t="shared" si="13"/>
        <v>1</v>
      </c>
      <c r="X77" s="184">
        <f t="shared" si="13"/>
        <v>1</v>
      </c>
      <c r="Y77" s="185">
        <f t="shared" si="13"/>
        <v>2</v>
      </c>
      <c r="Z77" s="185">
        <f t="shared" si="13"/>
        <v>1</v>
      </c>
      <c r="AA77" s="184">
        <f t="shared" si="13"/>
        <v>3</v>
      </c>
      <c r="AB77" s="185">
        <f t="shared" si="13"/>
        <v>3</v>
      </c>
      <c r="AC77" s="184">
        <f t="shared" si="13"/>
        <v>1</v>
      </c>
      <c r="AD77" s="185">
        <f t="shared" si="13"/>
        <v>2</v>
      </c>
      <c r="AE77" s="184">
        <f t="shared" si="13"/>
        <v>0</v>
      </c>
      <c r="AF77" s="185">
        <f t="shared" si="13"/>
        <v>2</v>
      </c>
      <c r="AG77" s="186">
        <f t="shared" si="13"/>
        <v>0</v>
      </c>
      <c r="AH77" s="184">
        <f t="shared" si="13"/>
        <v>2</v>
      </c>
      <c r="AI77" s="185">
        <f t="shared" si="13"/>
        <v>2</v>
      </c>
      <c r="AJ77" s="184">
        <f t="shared" si="13"/>
        <v>3</v>
      </c>
      <c r="AK77" s="184">
        <f t="shared" si="13"/>
        <v>5</v>
      </c>
      <c r="AL77" s="185">
        <f t="shared" si="13"/>
        <v>0</v>
      </c>
      <c r="AM77" s="184">
        <f t="shared" si="13"/>
        <v>3</v>
      </c>
      <c r="AN77" s="185">
        <f t="shared" si="13"/>
        <v>1</v>
      </c>
      <c r="AO77" s="187">
        <f t="shared" si="13"/>
        <v>3</v>
      </c>
      <c r="AP77" s="185">
        <f t="shared" si="13"/>
        <v>3</v>
      </c>
      <c r="AQ77" s="188">
        <f t="shared" si="13"/>
        <v>1</v>
      </c>
      <c r="AR77" s="1"/>
      <c r="AS77" s="1"/>
      <c r="AT77" s="1"/>
      <c r="AU77" s="1"/>
      <c r="AV77" s="1"/>
      <c r="AW77" s="1"/>
      <c r="AX77" s="1"/>
    </row>
    <row r="78" spans="15:50" ht="15" x14ac:dyDescent="0.25">
      <c r="O78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5:50" ht="15" x14ac:dyDescent="0.25">
      <c r="O79" s="76" t="s">
        <v>594</v>
      </c>
      <c r="P79" s="886" t="s">
        <v>820</v>
      </c>
      <c r="Q79" s="886"/>
      <c r="R79" s="886"/>
      <c r="S79" s="886"/>
      <c r="T79" s="886"/>
      <c r="U79" s="886"/>
      <c r="V79" s="864" t="s">
        <v>821</v>
      </c>
      <c r="W79" s="864"/>
      <c r="X79" s="864"/>
      <c r="Y79" s="864"/>
      <c r="Z79" s="864"/>
      <c r="AA79" s="864"/>
      <c r="AB79" s="864"/>
      <c r="AC79" s="864"/>
      <c r="AD79" s="864"/>
      <c r="AE79" s="864"/>
      <c r="AF79" s="864"/>
      <c r="AG79" s="864" t="s">
        <v>822</v>
      </c>
      <c r="AH79" s="864"/>
      <c r="AI79" s="864"/>
      <c r="AJ79" s="864"/>
      <c r="AK79" s="864"/>
      <c r="AL79" s="864"/>
      <c r="AM79" s="864"/>
      <c r="AN79" s="864"/>
      <c r="AO79" s="864"/>
      <c r="AP79" s="864"/>
      <c r="AQ79" s="864"/>
      <c r="AR79" s="1"/>
      <c r="AS79" s="1"/>
      <c r="AT79" s="1"/>
      <c r="AU79" s="1"/>
      <c r="AV79" s="1"/>
      <c r="AW79" s="1"/>
      <c r="AX79" s="1"/>
    </row>
    <row r="80" spans="15:50" ht="87.75" x14ac:dyDescent="0.25">
      <c r="O80" s="77" t="s">
        <v>823</v>
      </c>
      <c r="P80" s="903" t="s">
        <v>1206</v>
      </c>
      <c r="Q80" s="903"/>
      <c r="R80" s="193" t="s">
        <v>827</v>
      </c>
      <c r="S80" s="194" t="s">
        <v>828</v>
      </c>
      <c r="T80" s="194" t="s">
        <v>829</v>
      </c>
      <c r="U80" s="195" t="s">
        <v>830</v>
      </c>
      <c r="V80" s="82" t="s">
        <v>1255</v>
      </c>
      <c r="W80" s="83" t="s">
        <v>1256</v>
      </c>
      <c r="X80" s="82" t="s">
        <v>1257</v>
      </c>
      <c r="Y80" s="83" t="s">
        <v>1258</v>
      </c>
      <c r="Z80" s="83" t="s">
        <v>1259</v>
      </c>
      <c r="AA80" s="82" t="s">
        <v>1260</v>
      </c>
      <c r="AB80" s="83" t="s">
        <v>1261</v>
      </c>
      <c r="AC80" s="82" t="s">
        <v>1262</v>
      </c>
      <c r="AD80" s="83" t="s">
        <v>1263</v>
      </c>
      <c r="AE80" s="82" t="s">
        <v>1264</v>
      </c>
      <c r="AF80" s="83" t="s">
        <v>1265</v>
      </c>
      <c r="AG80" s="81" t="s">
        <v>1255</v>
      </c>
      <c r="AH80" s="82" t="s">
        <v>1256</v>
      </c>
      <c r="AI80" s="83" t="s">
        <v>1257</v>
      </c>
      <c r="AJ80" s="82" t="s">
        <v>1258</v>
      </c>
      <c r="AK80" s="82" t="s">
        <v>1259</v>
      </c>
      <c r="AL80" s="83" t="s">
        <v>1260</v>
      </c>
      <c r="AM80" s="82" t="s">
        <v>1261</v>
      </c>
      <c r="AN80" s="83" t="s">
        <v>1262</v>
      </c>
      <c r="AO80" s="82" t="s">
        <v>1263</v>
      </c>
      <c r="AP80" s="83" t="s">
        <v>1264</v>
      </c>
      <c r="AQ80" s="82" t="s">
        <v>1265</v>
      </c>
      <c r="AR80" s="1"/>
      <c r="AS80" s="1"/>
      <c r="AT80" s="1"/>
      <c r="AU80" s="1"/>
      <c r="AV80" s="1"/>
      <c r="AW80" s="1"/>
      <c r="AX80" s="1"/>
    </row>
    <row r="81" spans="15:50" ht="15" x14ac:dyDescent="0.25">
      <c r="O81" s="85" t="s">
        <v>1266</v>
      </c>
      <c r="P81" s="904">
        <f t="shared" ref="P81:P97" si="14">SUM(V81:AQ81)</f>
        <v>6</v>
      </c>
      <c r="Q81" s="904"/>
      <c r="R81" s="188">
        <f>SUM(V81,W81,X81:Z81,AA81,AA81:AB81,AC81:AF81)</f>
        <v>0</v>
      </c>
      <c r="S81" s="86">
        <f t="shared" ref="S81:S97" si="15">SUM(AG81:AQ81)</f>
        <v>6</v>
      </c>
      <c r="T81" s="86">
        <f t="shared" ref="T81:T97" si="16">SUM(W81,Y81:Z81,AB81,AD81,AF81:AG81,AI81,AL81,AN81,AP81)</f>
        <v>3</v>
      </c>
      <c r="U81" s="196">
        <f t="shared" ref="U81:U97" si="17">SUM(AA81,AC81,AE81,AH81,AJ81:AK81,AM81,AO81,AQ81,V81,X81)</f>
        <v>3</v>
      </c>
      <c r="V81" s="163"/>
      <c r="W81" s="143"/>
      <c r="X81" s="163"/>
      <c r="Y81" s="143"/>
      <c r="Z81" s="143"/>
      <c r="AA81" s="163"/>
      <c r="AB81" s="143"/>
      <c r="AC81" s="163"/>
      <c r="AD81" s="143"/>
      <c r="AE81" s="163"/>
      <c r="AF81" s="143"/>
      <c r="AG81" s="197"/>
      <c r="AH81" s="163"/>
      <c r="AI81" s="143"/>
      <c r="AJ81" s="163"/>
      <c r="AK81" s="163"/>
      <c r="AL81" s="143"/>
      <c r="AM81" s="163"/>
      <c r="AN81" s="143"/>
      <c r="AO81" s="163">
        <v>3</v>
      </c>
      <c r="AP81" s="143">
        <v>3</v>
      </c>
      <c r="AQ81" s="198"/>
      <c r="AR81" s="1"/>
      <c r="AS81" s="1"/>
      <c r="AT81" s="1"/>
      <c r="AU81" s="1"/>
      <c r="AV81" s="1"/>
      <c r="AW81" s="1"/>
      <c r="AX81" s="1"/>
    </row>
    <row r="82" spans="15:50" ht="15" x14ac:dyDescent="0.25">
      <c r="O82" s="85" t="s">
        <v>846</v>
      </c>
      <c r="P82" s="904">
        <f t="shared" si="14"/>
        <v>3</v>
      </c>
      <c r="Q82" s="904"/>
      <c r="R82" s="188">
        <f>SUM(V82:AF82)</f>
        <v>1</v>
      </c>
      <c r="S82" s="86">
        <f t="shared" si="15"/>
        <v>2</v>
      </c>
      <c r="T82" s="86">
        <f t="shared" si="16"/>
        <v>3</v>
      </c>
      <c r="U82" s="88">
        <f t="shared" si="17"/>
        <v>0</v>
      </c>
      <c r="V82" s="169"/>
      <c r="W82" s="171">
        <v>1</v>
      </c>
      <c r="X82" s="169"/>
      <c r="Y82" s="171"/>
      <c r="Z82" s="171"/>
      <c r="AA82" s="169"/>
      <c r="AB82" s="171"/>
      <c r="AC82" s="169"/>
      <c r="AD82" s="171"/>
      <c r="AE82" s="169"/>
      <c r="AF82" s="171"/>
      <c r="AG82" s="199"/>
      <c r="AH82" s="169"/>
      <c r="AI82" s="171"/>
      <c r="AJ82" s="169"/>
      <c r="AK82" s="169"/>
      <c r="AL82" s="171"/>
      <c r="AM82" s="169"/>
      <c r="AN82" s="171"/>
      <c r="AO82" s="169"/>
      <c r="AP82" s="171">
        <v>2</v>
      </c>
      <c r="AQ82" s="200"/>
      <c r="AR82" s="1"/>
      <c r="AS82" s="1"/>
      <c r="AT82" s="1"/>
      <c r="AU82" s="1"/>
      <c r="AV82" s="1"/>
      <c r="AW82" s="1"/>
      <c r="AX82" s="1"/>
    </row>
    <row r="83" spans="15:50" ht="15" x14ac:dyDescent="0.25">
      <c r="O83" s="85" t="s">
        <v>1267</v>
      </c>
      <c r="P83" s="904">
        <f t="shared" si="14"/>
        <v>3</v>
      </c>
      <c r="Q83" s="904"/>
      <c r="R83" s="188">
        <f t="shared" ref="R83:R97" si="18">SUM(V83,W83,X83:Z83,AA83,AA83:AB83,AC83:AF83)</f>
        <v>0</v>
      </c>
      <c r="S83" s="86">
        <f t="shared" si="15"/>
        <v>3</v>
      </c>
      <c r="T83" s="86">
        <f t="shared" si="16"/>
        <v>3</v>
      </c>
      <c r="U83" s="88">
        <f t="shared" si="17"/>
        <v>0</v>
      </c>
      <c r="V83" s="169"/>
      <c r="W83" s="171"/>
      <c r="X83" s="169"/>
      <c r="Y83" s="171"/>
      <c r="Z83" s="171"/>
      <c r="AA83" s="169"/>
      <c r="AB83" s="171"/>
      <c r="AC83" s="169"/>
      <c r="AD83" s="171"/>
      <c r="AE83" s="169"/>
      <c r="AF83" s="171"/>
      <c r="AG83" s="199"/>
      <c r="AH83" s="169"/>
      <c r="AI83" s="171"/>
      <c r="AJ83" s="169"/>
      <c r="AK83" s="169"/>
      <c r="AL83" s="171"/>
      <c r="AM83" s="169"/>
      <c r="AN83" s="171">
        <v>3</v>
      </c>
      <c r="AO83" s="169"/>
      <c r="AP83" s="171"/>
      <c r="AQ83" s="200"/>
      <c r="AR83" s="1"/>
      <c r="AS83" s="1"/>
      <c r="AT83" s="1"/>
      <c r="AU83" s="1"/>
      <c r="AV83" s="1"/>
      <c r="AW83" s="1"/>
      <c r="AX83" s="1"/>
    </row>
    <row r="84" spans="15:50" ht="15" x14ac:dyDescent="0.25">
      <c r="O84" s="85" t="s">
        <v>1268</v>
      </c>
      <c r="P84" s="904">
        <f t="shared" si="14"/>
        <v>2</v>
      </c>
      <c r="Q84" s="904"/>
      <c r="R84" s="188">
        <f t="shared" si="18"/>
        <v>1</v>
      </c>
      <c r="S84" s="86">
        <f t="shared" si="15"/>
        <v>1</v>
      </c>
      <c r="T84" s="86">
        <f t="shared" si="16"/>
        <v>1</v>
      </c>
      <c r="U84" s="88">
        <f t="shared" si="17"/>
        <v>1</v>
      </c>
      <c r="V84" s="169"/>
      <c r="W84" s="171"/>
      <c r="X84" s="169"/>
      <c r="Y84" s="171"/>
      <c r="Z84" s="171"/>
      <c r="AA84" s="169"/>
      <c r="AB84" s="171"/>
      <c r="AC84" s="169"/>
      <c r="AD84" s="171"/>
      <c r="AE84" s="169"/>
      <c r="AF84" s="171">
        <v>1</v>
      </c>
      <c r="AG84" s="199"/>
      <c r="AH84" s="169"/>
      <c r="AI84" s="171"/>
      <c r="AJ84" s="169"/>
      <c r="AK84" s="169"/>
      <c r="AL84" s="171"/>
      <c r="AM84" s="169">
        <v>1</v>
      </c>
      <c r="AN84" s="171"/>
      <c r="AO84" s="169"/>
      <c r="AP84" s="171"/>
      <c r="AQ84" s="200"/>
      <c r="AR84" s="1"/>
      <c r="AS84" s="1"/>
      <c r="AT84" s="1"/>
      <c r="AU84" s="1"/>
      <c r="AV84" s="1"/>
      <c r="AW84" s="1"/>
      <c r="AX84" s="1"/>
    </row>
    <row r="85" spans="15:50" ht="15" x14ac:dyDescent="0.25">
      <c r="O85" s="85" t="s">
        <v>1269</v>
      </c>
      <c r="P85" s="904">
        <f t="shared" si="14"/>
        <v>2</v>
      </c>
      <c r="Q85" s="904"/>
      <c r="R85" s="188">
        <f t="shared" si="18"/>
        <v>0</v>
      </c>
      <c r="S85" s="86">
        <f t="shared" si="15"/>
        <v>2</v>
      </c>
      <c r="T85" s="86">
        <f t="shared" si="16"/>
        <v>1</v>
      </c>
      <c r="U85" s="196">
        <f t="shared" si="17"/>
        <v>1</v>
      </c>
      <c r="V85" s="163"/>
      <c r="W85" s="143"/>
      <c r="X85" s="163"/>
      <c r="Y85" s="143"/>
      <c r="Z85" s="143"/>
      <c r="AA85" s="163"/>
      <c r="AB85" s="143"/>
      <c r="AC85" s="163"/>
      <c r="AD85" s="143"/>
      <c r="AE85" s="163"/>
      <c r="AF85" s="143"/>
      <c r="AG85" s="197"/>
      <c r="AH85" s="163"/>
      <c r="AI85" s="143">
        <v>1</v>
      </c>
      <c r="AJ85" s="163"/>
      <c r="AK85" s="163">
        <v>1</v>
      </c>
      <c r="AL85" s="143"/>
      <c r="AM85" s="163"/>
      <c r="AN85" s="143"/>
      <c r="AO85" s="163"/>
      <c r="AP85" s="143"/>
      <c r="AQ85" s="198"/>
      <c r="AR85" s="1"/>
      <c r="AS85" s="1"/>
      <c r="AT85" s="1"/>
      <c r="AU85" s="1"/>
      <c r="AV85" s="1"/>
      <c r="AW85" s="1"/>
      <c r="AX85" s="1"/>
    </row>
    <row r="86" spans="15:50" ht="15" x14ac:dyDescent="0.25">
      <c r="O86" s="85" t="s">
        <v>1270</v>
      </c>
      <c r="P86" s="904">
        <f t="shared" si="14"/>
        <v>2</v>
      </c>
      <c r="Q86" s="904"/>
      <c r="R86" s="188">
        <f t="shared" si="18"/>
        <v>0</v>
      </c>
      <c r="S86" s="86">
        <f t="shared" si="15"/>
        <v>2</v>
      </c>
      <c r="T86" s="86">
        <f t="shared" si="16"/>
        <v>0</v>
      </c>
      <c r="U86" s="196">
        <f t="shared" si="17"/>
        <v>2</v>
      </c>
      <c r="V86" s="170"/>
      <c r="W86" s="171"/>
      <c r="X86" s="169"/>
      <c r="Y86" s="171"/>
      <c r="Z86" s="171"/>
      <c r="AA86" s="169"/>
      <c r="AB86" s="171"/>
      <c r="AC86" s="169"/>
      <c r="AD86" s="171"/>
      <c r="AE86" s="169"/>
      <c r="AF86" s="171"/>
      <c r="AG86" s="199"/>
      <c r="AH86" s="169"/>
      <c r="AI86" s="171"/>
      <c r="AJ86" s="169"/>
      <c r="AK86" s="169">
        <v>2</v>
      </c>
      <c r="AL86" s="171"/>
      <c r="AM86" s="169"/>
      <c r="AN86" s="171"/>
      <c r="AO86" s="169"/>
      <c r="AP86" s="171"/>
      <c r="AQ86" s="200"/>
      <c r="AR86" s="1"/>
      <c r="AS86" s="1"/>
      <c r="AT86" s="1"/>
      <c r="AU86" s="1"/>
      <c r="AV86" s="1"/>
      <c r="AW86" s="1"/>
      <c r="AX86" s="1"/>
    </row>
    <row r="87" spans="15:50" ht="15" x14ac:dyDescent="0.25">
      <c r="O87" s="85" t="s">
        <v>1271</v>
      </c>
      <c r="P87" s="904">
        <f t="shared" si="14"/>
        <v>1</v>
      </c>
      <c r="Q87" s="904"/>
      <c r="R87" s="188">
        <f t="shared" si="18"/>
        <v>1</v>
      </c>
      <c r="S87" s="86">
        <f t="shared" si="15"/>
        <v>0</v>
      </c>
      <c r="T87" s="86">
        <f t="shared" si="16"/>
        <v>0</v>
      </c>
      <c r="U87" s="88">
        <f t="shared" si="17"/>
        <v>1</v>
      </c>
      <c r="V87" s="169"/>
      <c r="W87" s="171"/>
      <c r="X87" s="169"/>
      <c r="Y87" s="171"/>
      <c r="Z87" s="171"/>
      <c r="AA87" s="169"/>
      <c r="AB87" s="171"/>
      <c r="AC87" s="169">
        <v>1</v>
      </c>
      <c r="AD87" s="171"/>
      <c r="AE87" s="169"/>
      <c r="AF87" s="171"/>
      <c r="AG87" s="199"/>
      <c r="AH87" s="169"/>
      <c r="AI87" s="171"/>
      <c r="AJ87" s="169"/>
      <c r="AK87" s="169"/>
      <c r="AL87" s="171"/>
      <c r="AM87" s="169"/>
      <c r="AN87" s="171"/>
      <c r="AO87" s="169"/>
      <c r="AP87" s="171"/>
      <c r="AQ87" s="200"/>
      <c r="AR87" s="1"/>
      <c r="AS87" s="1"/>
      <c r="AT87" s="1"/>
      <c r="AU87" s="1"/>
      <c r="AV87" s="1"/>
      <c r="AW87" s="1"/>
      <c r="AX87" s="1"/>
    </row>
    <row r="88" spans="15:50" ht="15" x14ac:dyDescent="0.25">
      <c r="O88" s="85" t="s">
        <v>1272</v>
      </c>
      <c r="P88" s="904">
        <f t="shared" si="14"/>
        <v>1</v>
      </c>
      <c r="Q88" s="904"/>
      <c r="R88" s="188">
        <f t="shared" si="18"/>
        <v>1</v>
      </c>
      <c r="S88" s="86">
        <f t="shared" si="15"/>
        <v>0</v>
      </c>
      <c r="T88" s="86">
        <f t="shared" si="16"/>
        <v>0</v>
      </c>
      <c r="U88" s="88">
        <f t="shared" si="17"/>
        <v>1</v>
      </c>
      <c r="V88" s="170"/>
      <c r="W88" s="171"/>
      <c r="X88" s="169"/>
      <c r="Y88" s="171"/>
      <c r="Z88" s="171"/>
      <c r="AA88" s="169"/>
      <c r="AB88" s="171"/>
      <c r="AC88" s="169">
        <v>1</v>
      </c>
      <c r="AD88" s="171"/>
      <c r="AE88" s="169"/>
      <c r="AF88" s="171"/>
      <c r="AG88" s="199"/>
      <c r="AH88" s="169"/>
      <c r="AI88" s="171"/>
      <c r="AJ88" s="169"/>
      <c r="AK88" s="169"/>
      <c r="AL88" s="171"/>
      <c r="AM88" s="169"/>
      <c r="AN88" s="171"/>
      <c r="AO88" s="169"/>
      <c r="AP88" s="171"/>
      <c r="AQ88" s="200"/>
      <c r="AR88" s="1"/>
      <c r="AS88" s="1"/>
      <c r="AT88" s="1"/>
      <c r="AU88" s="1"/>
      <c r="AV88" s="1"/>
      <c r="AW88" s="1"/>
      <c r="AX88" s="1"/>
    </row>
    <row r="89" spans="15:50" ht="15" x14ac:dyDescent="0.25">
      <c r="O89" s="85" t="s">
        <v>1273</v>
      </c>
      <c r="P89" s="904">
        <f t="shared" si="14"/>
        <v>1</v>
      </c>
      <c r="Q89" s="904"/>
      <c r="R89" s="188">
        <f t="shared" si="18"/>
        <v>1</v>
      </c>
      <c r="S89" s="86">
        <f t="shared" si="15"/>
        <v>0</v>
      </c>
      <c r="T89" s="86">
        <f t="shared" si="16"/>
        <v>0</v>
      </c>
      <c r="U89" s="88">
        <f t="shared" si="17"/>
        <v>1</v>
      </c>
      <c r="V89" s="163"/>
      <c r="W89" s="143"/>
      <c r="X89" s="163"/>
      <c r="Y89" s="143"/>
      <c r="Z89" s="143"/>
      <c r="AA89" s="163"/>
      <c r="AB89" s="143"/>
      <c r="AC89" s="163">
        <v>1</v>
      </c>
      <c r="AD89" s="143"/>
      <c r="AE89" s="163"/>
      <c r="AF89" s="143"/>
      <c r="AG89" s="197"/>
      <c r="AH89" s="163"/>
      <c r="AI89" s="143"/>
      <c r="AJ89" s="163"/>
      <c r="AK89" s="163"/>
      <c r="AL89" s="143"/>
      <c r="AM89" s="163"/>
      <c r="AN89" s="143"/>
      <c r="AO89" s="163"/>
      <c r="AP89" s="143"/>
      <c r="AQ89" s="198"/>
      <c r="AR89" s="1"/>
      <c r="AS89" s="1"/>
      <c r="AT89" s="1"/>
      <c r="AU89" s="1"/>
      <c r="AV89" s="1"/>
      <c r="AW89" s="1"/>
      <c r="AX89" s="1"/>
    </row>
    <row r="90" spans="15:50" ht="15" x14ac:dyDescent="0.25">
      <c r="O90" s="85" t="s">
        <v>1274</v>
      </c>
      <c r="P90" s="904">
        <f t="shared" si="14"/>
        <v>1</v>
      </c>
      <c r="Q90" s="904"/>
      <c r="R90" s="188">
        <f t="shared" si="18"/>
        <v>0</v>
      </c>
      <c r="S90" s="86">
        <f t="shared" si="15"/>
        <v>1</v>
      </c>
      <c r="T90" s="86">
        <f t="shared" si="16"/>
        <v>1</v>
      </c>
      <c r="U90" s="196">
        <f t="shared" si="17"/>
        <v>0</v>
      </c>
      <c r="V90" s="170"/>
      <c r="W90" s="171"/>
      <c r="X90" s="169"/>
      <c r="Y90" s="171"/>
      <c r="Z90" s="171"/>
      <c r="AA90" s="169"/>
      <c r="AB90" s="171"/>
      <c r="AC90" s="169"/>
      <c r="AD90" s="171"/>
      <c r="AE90" s="169"/>
      <c r="AF90" s="171"/>
      <c r="AG90" s="199"/>
      <c r="AH90" s="169"/>
      <c r="AI90" s="171"/>
      <c r="AJ90" s="169"/>
      <c r="AK90" s="169"/>
      <c r="AL90" s="171"/>
      <c r="AM90" s="169"/>
      <c r="AN90" s="171">
        <v>1</v>
      </c>
      <c r="AO90" s="169"/>
      <c r="AP90" s="171"/>
      <c r="AQ90" s="200"/>
      <c r="AR90" s="1"/>
      <c r="AS90" s="1"/>
      <c r="AT90" s="1"/>
      <c r="AU90" s="1"/>
      <c r="AV90" s="1"/>
      <c r="AW90" s="1"/>
      <c r="AX90" s="1"/>
    </row>
    <row r="91" spans="15:50" ht="15" x14ac:dyDescent="0.25">
      <c r="O91" s="85" t="s">
        <v>1275</v>
      </c>
      <c r="P91" s="904">
        <f t="shared" si="14"/>
        <v>1</v>
      </c>
      <c r="Q91" s="904"/>
      <c r="R91" s="188">
        <f t="shared" si="18"/>
        <v>0</v>
      </c>
      <c r="S91" s="86">
        <f t="shared" si="15"/>
        <v>1</v>
      </c>
      <c r="T91" s="86">
        <f t="shared" si="16"/>
        <v>1</v>
      </c>
      <c r="U91" s="196">
        <f t="shared" si="17"/>
        <v>0</v>
      </c>
      <c r="V91" s="170"/>
      <c r="W91" s="171"/>
      <c r="X91" s="169"/>
      <c r="Y91" s="171"/>
      <c r="Z91" s="171"/>
      <c r="AA91" s="169"/>
      <c r="AB91" s="171"/>
      <c r="AC91" s="169"/>
      <c r="AD91" s="171"/>
      <c r="AE91" s="169"/>
      <c r="AF91" s="171"/>
      <c r="AG91" s="199"/>
      <c r="AH91" s="169"/>
      <c r="AI91" s="171"/>
      <c r="AJ91" s="169"/>
      <c r="AK91" s="169"/>
      <c r="AL91" s="171"/>
      <c r="AM91" s="169"/>
      <c r="AN91" s="171">
        <v>1</v>
      </c>
      <c r="AO91" s="169"/>
      <c r="AP91" s="171"/>
      <c r="AQ91" s="200"/>
      <c r="AR91" s="1"/>
      <c r="AS91" s="1"/>
      <c r="AT91" s="1"/>
      <c r="AU91" s="1"/>
      <c r="AV91" s="1"/>
      <c r="AW91" s="1"/>
      <c r="AX91" s="1"/>
    </row>
    <row r="92" spans="15:50" ht="15" x14ac:dyDescent="0.25">
      <c r="O92" s="85" t="s">
        <v>1250</v>
      </c>
      <c r="P92" s="904">
        <f t="shared" si="14"/>
        <v>1</v>
      </c>
      <c r="Q92" s="904"/>
      <c r="R92" s="188">
        <f t="shared" si="18"/>
        <v>1</v>
      </c>
      <c r="S92" s="86">
        <f t="shared" si="15"/>
        <v>0</v>
      </c>
      <c r="T92" s="86">
        <f t="shared" si="16"/>
        <v>1</v>
      </c>
      <c r="U92" s="88">
        <f t="shared" si="17"/>
        <v>0</v>
      </c>
      <c r="V92" s="163"/>
      <c r="W92" s="143"/>
      <c r="X92" s="163"/>
      <c r="Y92" s="143"/>
      <c r="Z92" s="143">
        <v>1</v>
      </c>
      <c r="AA92" s="163"/>
      <c r="AB92" s="143"/>
      <c r="AC92" s="163"/>
      <c r="AD92" s="143"/>
      <c r="AE92" s="163"/>
      <c r="AF92" s="143"/>
      <c r="AG92" s="197"/>
      <c r="AH92" s="163"/>
      <c r="AI92" s="143"/>
      <c r="AJ92" s="163"/>
      <c r="AK92" s="163"/>
      <c r="AL92" s="143"/>
      <c r="AM92" s="163"/>
      <c r="AN92" s="143"/>
      <c r="AO92" s="163"/>
      <c r="AP92" s="143"/>
      <c r="AQ92" s="198"/>
      <c r="AR92" s="1"/>
      <c r="AS92" s="1"/>
      <c r="AT92" s="1"/>
      <c r="AU92" s="1"/>
      <c r="AV92" s="1"/>
      <c r="AW92" s="1"/>
      <c r="AX92" s="1"/>
    </row>
    <row r="93" spans="15:50" ht="15" x14ac:dyDescent="0.25">
      <c r="O93" s="85" t="s">
        <v>1276</v>
      </c>
      <c r="P93" s="904">
        <f t="shared" si="14"/>
        <v>1</v>
      </c>
      <c r="Q93" s="904"/>
      <c r="R93" s="188">
        <f t="shared" si="18"/>
        <v>0</v>
      </c>
      <c r="S93" s="86">
        <f t="shared" si="15"/>
        <v>1</v>
      </c>
      <c r="T93" s="86">
        <f t="shared" si="16"/>
        <v>1</v>
      </c>
      <c r="U93" s="196">
        <f t="shared" si="17"/>
        <v>0</v>
      </c>
      <c r="V93" s="170"/>
      <c r="W93" s="171"/>
      <c r="X93" s="169"/>
      <c r="Y93" s="171"/>
      <c r="Z93" s="171"/>
      <c r="AA93" s="169"/>
      <c r="AB93" s="171"/>
      <c r="AC93" s="169"/>
      <c r="AD93" s="171"/>
      <c r="AE93" s="169"/>
      <c r="AF93" s="171"/>
      <c r="AG93" s="199"/>
      <c r="AH93" s="169"/>
      <c r="AI93" s="171"/>
      <c r="AJ93" s="169"/>
      <c r="AK93" s="169"/>
      <c r="AL93" s="171"/>
      <c r="AM93" s="169"/>
      <c r="AN93" s="171"/>
      <c r="AO93" s="169"/>
      <c r="AP93" s="171">
        <v>1</v>
      </c>
      <c r="AQ93" s="200"/>
      <c r="AR93" s="1"/>
      <c r="AS93" s="1"/>
      <c r="AT93" s="1"/>
      <c r="AU93" s="1"/>
      <c r="AV93" s="1"/>
      <c r="AW93" s="1"/>
      <c r="AX93" s="1"/>
    </row>
    <row r="94" spans="15:50" ht="15" x14ac:dyDescent="0.25">
      <c r="O94" s="85" t="s">
        <v>1277</v>
      </c>
      <c r="P94" s="904">
        <f t="shared" si="14"/>
        <v>1</v>
      </c>
      <c r="Q94" s="904"/>
      <c r="R94" s="188">
        <f t="shared" si="18"/>
        <v>0</v>
      </c>
      <c r="S94" s="86">
        <f t="shared" si="15"/>
        <v>1</v>
      </c>
      <c r="T94" s="86">
        <f t="shared" si="16"/>
        <v>1</v>
      </c>
      <c r="U94" s="196">
        <f t="shared" si="17"/>
        <v>0</v>
      </c>
      <c r="V94" s="170"/>
      <c r="W94" s="171"/>
      <c r="X94" s="169"/>
      <c r="Y94" s="171"/>
      <c r="Z94" s="171"/>
      <c r="AA94" s="169"/>
      <c r="AB94" s="171"/>
      <c r="AC94" s="169"/>
      <c r="AD94" s="171"/>
      <c r="AE94" s="169"/>
      <c r="AF94" s="171"/>
      <c r="AG94" s="199"/>
      <c r="AH94" s="169"/>
      <c r="AI94" s="171"/>
      <c r="AJ94" s="169"/>
      <c r="AK94" s="169"/>
      <c r="AL94" s="171"/>
      <c r="AM94" s="169"/>
      <c r="AN94" s="171"/>
      <c r="AO94" s="169"/>
      <c r="AP94" s="171">
        <v>1</v>
      </c>
      <c r="AQ94" s="200"/>
      <c r="AR94" s="1"/>
      <c r="AS94" s="1"/>
      <c r="AT94" s="1"/>
      <c r="AU94" s="1"/>
      <c r="AV94" s="1"/>
      <c r="AW94" s="1"/>
      <c r="AX94" s="1"/>
    </row>
    <row r="95" spans="15:50" ht="15" x14ac:dyDescent="0.25">
      <c r="O95" s="85" t="s">
        <v>1278</v>
      </c>
      <c r="P95" s="904">
        <f t="shared" si="14"/>
        <v>1</v>
      </c>
      <c r="Q95" s="904"/>
      <c r="R95" s="188">
        <f t="shared" si="18"/>
        <v>1</v>
      </c>
      <c r="S95" s="86">
        <f t="shared" si="15"/>
        <v>0</v>
      </c>
      <c r="T95" s="86">
        <f t="shared" si="16"/>
        <v>0</v>
      </c>
      <c r="U95" s="88">
        <f t="shared" si="17"/>
        <v>1</v>
      </c>
      <c r="V95" s="169"/>
      <c r="W95" s="171"/>
      <c r="X95" s="169"/>
      <c r="Y95" s="171"/>
      <c r="Z95" s="171"/>
      <c r="AA95" s="169"/>
      <c r="AB95" s="171"/>
      <c r="AC95" s="169">
        <v>1</v>
      </c>
      <c r="AD95" s="171"/>
      <c r="AE95" s="169"/>
      <c r="AF95" s="171"/>
      <c r="AG95" s="199"/>
      <c r="AH95" s="169"/>
      <c r="AI95" s="171"/>
      <c r="AJ95" s="169"/>
      <c r="AK95" s="169"/>
      <c r="AL95" s="171"/>
      <c r="AM95" s="169"/>
      <c r="AN95" s="171"/>
      <c r="AO95" s="169"/>
      <c r="AP95" s="171"/>
      <c r="AQ95" s="200"/>
      <c r="AR95" s="1"/>
      <c r="AS95" s="1"/>
      <c r="AT95" s="1"/>
      <c r="AU95" s="1"/>
      <c r="AV95" s="1"/>
      <c r="AW95" s="1"/>
      <c r="AX95" s="1"/>
    </row>
    <row r="96" spans="15:50" ht="15" x14ac:dyDescent="0.25">
      <c r="O96" s="85" t="s">
        <v>1279</v>
      </c>
      <c r="P96" s="904">
        <f t="shared" si="14"/>
        <v>5</v>
      </c>
      <c r="Q96" s="904"/>
      <c r="R96" s="188">
        <f t="shared" si="18"/>
        <v>2</v>
      </c>
      <c r="S96" s="86">
        <f t="shared" si="15"/>
        <v>3</v>
      </c>
      <c r="T96" s="86">
        <f t="shared" si="16"/>
        <v>5</v>
      </c>
      <c r="U96" s="88">
        <f t="shared" si="17"/>
        <v>0</v>
      </c>
      <c r="V96" s="169"/>
      <c r="W96" s="171"/>
      <c r="X96" s="169"/>
      <c r="Y96" s="171"/>
      <c r="Z96" s="171"/>
      <c r="AA96" s="169"/>
      <c r="AB96" s="171"/>
      <c r="AC96" s="169"/>
      <c r="AD96" s="171">
        <v>2</v>
      </c>
      <c r="AE96" s="169"/>
      <c r="AF96" s="171"/>
      <c r="AG96" s="199">
        <v>1</v>
      </c>
      <c r="AH96" s="169"/>
      <c r="AI96" s="171"/>
      <c r="AJ96" s="169"/>
      <c r="AK96" s="169"/>
      <c r="AL96" s="171">
        <v>2</v>
      </c>
      <c r="AM96" s="169"/>
      <c r="AN96" s="171"/>
      <c r="AO96" s="169"/>
      <c r="AP96" s="171"/>
      <c r="AQ96" s="200"/>
      <c r="AR96" s="1"/>
      <c r="AS96" s="1"/>
      <c r="AT96" s="1"/>
      <c r="AU96" s="1"/>
      <c r="AV96" s="1"/>
      <c r="AW96" s="1"/>
      <c r="AX96" s="1"/>
    </row>
    <row r="97" spans="15:50" ht="15" x14ac:dyDescent="0.25">
      <c r="O97" s="77" t="s">
        <v>849</v>
      </c>
      <c r="P97" s="905">
        <f t="shared" si="14"/>
        <v>32</v>
      </c>
      <c r="Q97" s="905"/>
      <c r="R97" s="188">
        <f t="shared" si="18"/>
        <v>9</v>
      </c>
      <c r="S97" s="86">
        <f t="shared" si="15"/>
        <v>23</v>
      </c>
      <c r="T97" s="86">
        <f t="shared" si="16"/>
        <v>21</v>
      </c>
      <c r="U97" s="88">
        <f t="shared" si="17"/>
        <v>11</v>
      </c>
      <c r="V97" s="185">
        <f t="shared" ref="V97:AJ97" si="19">SUM(V81:V96)</f>
        <v>0</v>
      </c>
      <c r="W97" s="187">
        <f t="shared" si="19"/>
        <v>1</v>
      </c>
      <c r="X97" s="185">
        <f t="shared" si="19"/>
        <v>0</v>
      </c>
      <c r="Y97" s="187">
        <f t="shared" si="19"/>
        <v>0</v>
      </c>
      <c r="Z97" s="187">
        <f t="shared" si="19"/>
        <v>1</v>
      </c>
      <c r="AA97" s="185">
        <f t="shared" si="19"/>
        <v>0</v>
      </c>
      <c r="AB97" s="187">
        <f t="shared" si="19"/>
        <v>0</v>
      </c>
      <c r="AC97" s="185">
        <f t="shared" si="19"/>
        <v>4</v>
      </c>
      <c r="AD97" s="187">
        <f t="shared" si="19"/>
        <v>2</v>
      </c>
      <c r="AE97" s="185">
        <f t="shared" si="19"/>
        <v>0</v>
      </c>
      <c r="AF97" s="159">
        <f t="shared" si="19"/>
        <v>1</v>
      </c>
      <c r="AG97" s="187">
        <f t="shared" si="19"/>
        <v>1</v>
      </c>
      <c r="AH97" s="185">
        <f t="shared" si="19"/>
        <v>0</v>
      </c>
      <c r="AI97" s="187">
        <f t="shared" si="19"/>
        <v>1</v>
      </c>
      <c r="AJ97" s="185">
        <f t="shared" si="19"/>
        <v>0</v>
      </c>
      <c r="AK97" s="185">
        <f>SUM(AK82:AK96)</f>
        <v>3</v>
      </c>
      <c r="AL97" s="187">
        <f t="shared" ref="AL97:AQ97" si="20">SUM(AL81:AL96)</f>
        <v>2</v>
      </c>
      <c r="AM97" s="185">
        <f t="shared" si="20"/>
        <v>1</v>
      </c>
      <c r="AN97" s="187">
        <f t="shared" si="20"/>
        <v>5</v>
      </c>
      <c r="AO97" s="185">
        <f t="shared" si="20"/>
        <v>3</v>
      </c>
      <c r="AP97" s="187">
        <f t="shared" si="20"/>
        <v>7</v>
      </c>
      <c r="AQ97" s="201">
        <f t="shared" si="20"/>
        <v>0</v>
      </c>
      <c r="AR97" s="1"/>
      <c r="AS97" s="1"/>
      <c r="AT97" s="1"/>
      <c r="AU97" s="1"/>
      <c r="AV97" s="1"/>
      <c r="AW97" s="1"/>
      <c r="AX97" s="1"/>
    </row>
  </sheetData>
  <sheetProtection selectLockedCells="1" selectUnlockedCells="1"/>
  <mergeCells count="241">
    <mergeCell ref="P96:Q96"/>
    <mergeCell ref="P97:Q97"/>
    <mergeCell ref="P90:Q90"/>
    <mergeCell ref="P91:Q91"/>
    <mergeCell ref="P92:Q92"/>
    <mergeCell ref="P93:Q93"/>
    <mergeCell ref="P94:Q94"/>
    <mergeCell ref="P95:Q95"/>
    <mergeCell ref="P84:Q84"/>
    <mergeCell ref="P85:Q85"/>
    <mergeCell ref="P86:Q86"/>
    <mergeCell ref="P87:Q87"/>
    <mergeCell ref="P88:Q88"/>
    <mergeCell ref="P89:Q89"/>
    <mergeCell ref="V79:AF79"/>
    <mergeCell ref="AG79:AQ79"/>
    <mergeCell ref="P80:Q80"/>
    <mergeCell ref="P81:Q81"/>
    <mergeCell ref="P82:Q82"/>
    <mergeCell ref="P83:Q83"/>
    <mergeCell ref="P73:Q73"/>
    <mergeCell ref="P74:Q74"/>
    <mergeCell ref="P75:Q75"/>
    <mergeCell ref="P76:Q76"/>
    <mergeCell ref="P77:Q77"/>
    <mergeCell ref="P79:U79"/>
    <mergeCell ref="P67:Q67"/>
    <mergeCell ref="P68:Q68"/>
    <mergeCell ref="P69:Q69"/>
    <mergeCell ref="P70:Q70"/>
    <mergeCell ref="P71:Q71"/>
    <mergeCell ref="P72:Q72"/>
    <mergeCell ref="A51:C51"/>
    <mergeCell ref="P64:U64"/>
    <mergeCell ref="V64:AF64"/>
    <mergeCell ref="AG64:AQ64"/>
    <mergeCell ref="P65:Q65"/>
    <mergeCell ref="P66:Q66"/>
    <mergeCell ref="J45:J46"/>
    <mergeCell ref="K45:K46"/>
    <mergeCell ref="P46:V46"/>
    <mergeCell ref="AN46:AX46"/>
    <mergeCell ref="A47:C47"/>
    <mergeCell ref="E47:G47"/>
    <mergeCell ref="I47:K47"/>
    <mergeCell ref="I43:I44"/>
    <mergeCell ref="J43:J44"/>
    <mergeCell ref="K43:K44"/>
    <mergeCell ref="A45:A46"/>
    <mergeCell ref="B45:B46"/>
    <mergeCell ref="C45:C46"/>
    <mergeCell ref="E45:E46"/>
    <mergeCell ref="F45:F46"/>
    <mergeCell ref="G45:G46"/>
    <mergeCell ref="I45:I46"/>
    <mergeCell ref="A43:A44"/>
    <mergeCell ref="B43:B44"/>
    <mergeCell ref="C43:C44"/>
    <mergeCell ref="E43:E44"/>
    <mergeCell ref="F43:F44"/>
    <mergeCell ref="G43:G44"/>
    <mergeCell ref="K39:K40"/>
    <mergeCell ref="A41:A42"/>
    <mergeCell ref="B41:B42"/>
    <mergeCell ref="C41:C42"/>
    <mergeCell ref="E41:E42"/>
    <mergeCell ref="F41:F42"/>
    <mergeCell ref="G41:G42"/>
    <mergeCell ref="I41:I42"/>
    <mergeCell ref="J41:J42"/>
    <mergeCell ref="K41:K42"/>
    <mergeCell ref="J37:J38"/>
    <mergeCell ref="K37:K38"/>
    <mergeCell ref="A39:A40"/>
    <mergeCell ref="B39:B40"/>
    <mergeCell ref="C39:C40"/>
    <mergeCell ref="E39:E40"/>
    <mergeCell ref="F39:F40"/>
    <mergeCell ref="G39:G40"/>
    <mergeCell ref="I39:I40"/>
    <mergeCell ref="J39:J40"/>
    <mergeCell ref="I35:I36"/>
    <mergeCell ref="J35:J36"/>
    <mergeCell ref="K35:K36"/>
    <mergeCell ref="A37:A38"/>
    <mergeCell ref="B37:B38"/>
    <mergeCell ref="C37:C38"/>
    <mergeCell ref="E37:E38"/>
    <mergeCell ref="F37:F38"/>
    <mergeCell ref="G37:G38"/>
    <mergeCell ref="I37:I38"/>
    <mergeCell ref="A35:A36"/>
    <mergeCell ref="B35:B36"/>
    <mergeCell ref="C35:C36"/>
    <mergeCell ref="E35:E36"/>
    <mergeCell ref="F35:F36"/>
    <mergeCell ref="G35:G36"/>
    <mergeCell ref="K31:K32"/>
    <mergeCell ref="A33:A34"/>
    <mergeCell ref="B33:B34"/>
    <mergeCell ref="C33:C34"/>
    <mergeCell ref="E33:E34"/>
    <mergeCell ref="F33:F34"/>
    <mergeCell ref="G33:G34"/>
    <mergeCell ref="I33:I34"/>
    <mergeCell ref="J33:J34"/>
    <mergeCell ref="K33:K34"/>
    <mergeCell ref="J29:J30"/>
    <mergeCell ref="K29:K30"/>
    <mergeCell ref="A31:A32"/>
    <mergeCell ref="B31:B32"/>
    <mergeCell ref="C31:C32"/>
    <mergeCell ref="E31:E32"/>
    <mergeCell ref="F31:F32"/>
    <mergeCell ref="G31:G32"/>
    <mergeCell ref="I31:I32"/>
    <mergeCell ref="J31:J32"/>
    <mergeCell ref="I27:I28"/>
    <mergeCell ref="J27:J28"/>
    <mergeCell ref="K27:K28"/>
    <mergeCell ref="A29:A30"/>
    <mergeCell ref="B29:B30"/>
    <mergeCell ref="C29:C30"/>
    <mergeCell ref="E29:E30"/>
    <mergeCell ref="F29:F30"/>
    <mergeCell ref="G29:G30"/>
    <mergeCell ref="I29:I30"/>
    <mergeCell ref="A27:A28"/>
    <mergeCell ref="B27:B28"/>
    <mergeCell ref="C27:C28"/>
    <mergeCell ref="E27:E28"/>
    <mergeCell ref="F27:F28"/>
    <mergeCell ref="G27:G28"/>
    <mergeCell ref="K23:K24"/>
    <mergeCell ref="A25:A26"/>
    <mergeCell ref="B25:B26"/>
    <mergeCell ref="C25:C26"/>
    <mergeCell ref="E25:E26"/>
    <mergeCell ref="F25:F26"/>
    <mergeCell ref="G25:G26"/>
    <mergeCell ref="I25:I26"/>
    <mergeCell ref="J25:J26"/>
    <mergeCell ref="K25:K26"/>
    <mergeCell ref="J21:J22"/>
    <mergeCell ref="K21:K22"/>
    <mergeCell ref="A23:A24"/>
    <mergeCell ref="B23:B24"/>
    <mergeCell ref="C23:C24"/>
    <mergeCell ref="E23:E24"/>
    <mergeCell ref="F23:F24"/>
    <mergeCell ref="G23:G24"/>
    <mergeCell ref="I23:I24"/>
    <mergeCell ref="J23:J24"/>
    <mergeCell ref="I19:I20"/>
    <mergeCell ref="J19:J20"/>
    <mergeCell ref="K19:K20"/>
    <mergeCell ref="A21:A22"/>
    <mergeCell ref="B21:B22"/>
    <mergeCell ref="C21:C22"/>
    <mergeCell ref="E21:E22"/>
    <mergeCell ref="F21:F22"/>
    <mergeCell ref="G21:G22"/>
    <mergeCell ref="I21:I22"/>
    <mergeCell ref="A19:A20"/>
    <mergeCell ref="B19:B20"/>
    <mergeCell ref="C19:C20"/>
    <mergeCell ref="E19:E20"/>
    <mergeCell ref="F19:F20"/>
    <mergeCell ref="G19:G20"/>
    <mergeCell ref="K15:K16"/>
    <mergeCell ref="A17:A18"/>
    <mergeCell ref="B17:B18"/>
    <mergeCell ref="C17:C18"/>
    <mergeCell ref="E17:E18"/>
    <mergeCell ref="F17:F18"/>
    <mergeCell ref="G17:G18"/>
    <mergeCell ref="I17:I18"/>
    <mergeCell ref="J17:J18"/>
    <mergeCell ref="K17:K18"/>
    <mergeCell ref="J13:J14"/>
    <mergeCell ref="K13:K14"/>
    <mergeCell ref="A15:A16"/>
    <mergeCell ref="B15:B16"/>
    <mergeCell ref="C15:C16"/>
    <mergeCell ref="E15:E16"/>
    <mergeCell ref="F15:F16"/>
    <mergeCell ref="G15:G16"/>
    <mergeCell ref="I15:I16"/>
    <mergeCell ref="J15:J16"/>
    <mergeCell ref="I11:I12"/>
    <mergeCell ref="J11:J12"/>
    <mergeCell ref="K11:K12"/>
    <mergeCell ref="A13:A14"/>
    <mergeCell ref="B13:B14"/>
    <mergeCell ref="C13:C14"/>
    <mergeCell ref="E13:E14"/>
    <mergeCell ref="F13:F14"/>
    <mergeCell ref="G13:G14"/>
    <mergeCell ref="I13:I14"/>
    <mergeCell ref="A11:A12"/>
    <mergeCell ref="B11:B12"/>
    <mergeCell ref="C11:C12"/>
    <mergeCell ref="E11:E12"/>
    <mergeCell ref="F11:F12"/>
    <mergeCell ref="G11:G12"/>
    <mergeCell ref="K7:K8"/>
    <mergeCell ref="A9:A10"/>
    <mergeCell ref="B9:B10"/>
    <mergeCell ref="C9:C10"/>
    <mergeCell ref="E9:E10"/>
    <mergeCell ref="F9:F10"/>
    <mergeCell ref="G9:G10"/>
    <mergeCell ref="I9:I10"/>
    <mergeCell ref="J9:J10"/>
    <mergeCell ref="K9:K10"/>
    <mergeCell ref="J5:J6"/>
    <mergeCell ref="K5:K6"/>
    <mergeCell ref="A7:A8"/>
    <mergeCell ref="B7:B8"/>
    <mergeCell ref="C7:C8"/>
    <mergeCell ref="E7:E8"/>
    <mergeCell ref="F7:F8"/>
    <mergeCell ref="G7:G8"/>
    <mergeCell ref="I7:I8"/>
    <mergeCell ref="J7:J8"/>
    <mergeCell ref="I3:I4"/>
    <mergeCell ref="J3:J4"/>
    <mergeCell ref="K3:K4"/>
    <mergeCell ref="A5:A6"/>
    <mergeCell ref="B5:B6"/>
    <mergeCell ref="C5:C6"/>
    <mergeCell ref="E5:E6"/>
    <mergeCell ref="F5:F6"/>
    <mergeCell ref="G5:G6"/>
    <mergeCell ref="I5:I6"/>
    <mergeCell ref="A3:A4"/>
    <mergeCell ref="B3:B4"/>
    <mergeCell ref="C3:C4"/>
    <mergeCell ref="E3:E4"/>
    <mergeCell ref="F3:F4"/>
    <mergeCell ref="G3:G4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97"/>
  <sheetViews>
    <sheetView topLeftCell="A40" zoomScale="70" zoomScaleNormal="70" workbookViewId="0">
      <selection activeCell="AG12" sqref="AG12"/>
    </sheetView>
  </sheetViews>
  <sheetFormatPr baseColWidth="10" defaultColWidth="10.7109375" defaultRowHeight="15" x14ac:dyDescent="0.25"/>
  <cols>
    <col min="1" max="1" width="7" style="16" customWidth="1"/>
    <col min="2" max="2" width="7.7109375" style="16" customWidth="1"/>
    <col min="3" max="3" width="20.28515625" style="16" customWidth="1"/>
    <col min="4" max="4" width="5.5703125" style="16" customWidth="1"/>
    <col min="5" max="5" width="23.140625" style="16" customWidth="1"/>
    <col min="6" max="6" width="22.42578125" style="16" customWidth="1"/>
    <col min="7" max="7" width="6" style="16" customWidth="1"/>
    <col min="8" max="9" width="22.42578125" style="16" customWidth="1"/>
    <col min="10" max="10" width="6" style="16" customWidth="1"/>
    <col min="11" max="11" width="22.42578125" style="16" customWidth="1"/>
    <col min="12" max="12" width="10.7109375" style="16"/>
    <col min="13" max="13" width="4" style="16" customWidth="1"/>
    <col min="14" max="14" width="21" style="16" customWidth="1"/>
    <col min="15" max="15" width="5.42578125" style="16" customWidth="1"/>
    <col min="16" max="16" width="4.42578125" style="16" customWidth="1"/>
    <col min="17" max="19" width="3.42578125" style="16" customWidth="1"/>
    <col min="20" max="21" width="4.5703125" style="16" customWidth="1"/>
    <col min="22" max="22" width="3.85546875" style="16" customWidth="1"/>
    <col min="23" max="29" width="3.7109375" style="16" customWidth="1"/>
    <col min="30" max="30" width="4" style="16" customWidth="1"/>
    <col min="31" max="31" width="3.7109375" style="16" customWidth="1"/>
    <col min="32" max="32" width="4" style="16" customWidth="1"/>
    <col min="33" max="50" width="3.7109375" style="16" customWidth="1"/>
    <col min="51" max="16384" width="10.7109375" style="16"/>
  </cols>
  <sheetData>
    <row r="1" spans="1:22" ht="15.75" x14ac:dyDescent="0.25">
      <c r="A1" s="906" t="s">
        <v>1280</v>
      </c>
      <c r="B1" s="906"/>
      <c r="C1" s="906"/>
      <c r="D1" s="906"/>
      <c r="E1" s="906"/>
      <c r="F1" s="906"/>
      <c r="G1" s="906"/>
      <c r="H1" s="906"/>
      <c r="I1" s="906"/>
      <c r="J1" s="906"/>
      <c r="K1" s="906"/>
      <c r="L1" s="30"/>
      <c r="M1" s="43" t="s">
        <v>714</v>
      </c>
      <c r="N1" s="146" t="s">
        <v>102</v>
      </c>
      <c r="O1" s="43" t="s">
        <v>103</v>
      </c>
      <c r="P1" s="43" t="s">
        <v>1281</v>
      </c>
      <c r="Q1" s="43" t="s">
        <v>105</v>
      </c>
      <c r="R1" s="43" t="s">
        <v>106</v>
      </c>
      <c r="S1" s="43" t="s">
        <v>107</v>
      </c>
      <c r="T1" s="43" t="s">
        <v>1282</v>
      </c>
      <c r="U1" s="43" t="s">
        <v>1283</v>
      </c>
      <c r="V1" s="43" t="s">
        <v>110</v>
      </c>
    </row>
    <row r="2" spans="1:22" ht="15.75" x14ac:dyDescent="0.25">
      <c r="A2" s="202" t="s">
        <v>1284</v>
      </c>
      <c r="B2" s="202" t="s">
        <v>97</v>
      </c>
      <c r="C2" s="907" t="s">
        <v>1285</v>
      </c>
      <c r="D2" s="907"/>
      <c r="E2" s="907"/>
      <c r="F2" s="907" t="s">
        <v>1286</v>
      </c>
      <c r="G2" s="907"/>
      <c r="H2" s="907"/>
      <c r="I2" s="907" t="s">
        <v>1287</v>
      </c>
      <c r="J2" s="907"/>
      <c r="K2" s="907"/>
      <c r="L2" s="14"/>
      <c r="M2" s="203">
        <v>1</v>
      </c>
      <c r="N2" s="204" t="s">
        <v>724</v>
      </c>
      <c r="O2" s="203">
        <v>65</v>
      </c>
      <c r="P2" s="203">
        <v>22</v>
      </c>
      <c r="Q2" s="203">
        <v>14</v>
      </c>
      <c r="R2" s="203">
        <v>1</v>
      </c>
      <c r="S2" s="203">
        <v>7</v>
      </c>
      <c r="T2" s="203">
        <v>48</v>
      </c>
      <c r="U2" s="203">
        <v>24</v>
      </c>
      <c r="V2" s="203">
        <v>24</v>
      </c>
    </row>
    <row r="3" spans="1:22" x14ac:dyDescent="0.25">
      <c r="A3" s="205">
        <v>1</v>
      </c>
      <c r="B3" s="206">
        <v>38970</v>
      </c>
      <c r="C3" s="207" t="s">
        <v>1288</v>
      </c>
      <c r="D3" s="207" t="s">
        <v>1289</v>
      </c>
      <c r="E3" s="208" t="s">
        <v>1290</v>
      </c>
      <c r="F3" s="207" t="s">
        <v>1291</v>
      </c>
      <c r="G3" s="207" t="s">
        <v>1292</v>
      </c>
      <c r="H3" s="208" t="s">
        <v>1293</v>
      </c>
      <c r="I3" s="207" t="s">
        <v>690</v>
      </c>
      <c r="J3" s="207" t="s">
        <v>1294</v>
      </c>
      <c r="K3" s="208" t="s">
        <v>1295</v>
      </c>
      <c r="M3" s="203">
        <v>2</v>
      </c>
      <c r="N3" s="204" t="s">
        <v>1296</v>
      </c>
      <c r="O3" s="203">
        <v>63</v>
      </c>
      <c r="P3" s="203">
        <v>22</v>
      </c>
      <c r="Q3" s="203">
        <v>13</v>
      </c>
      <c r="R3" s="203">
        <v>2</v>
      </c>
      <c r="S3" s="203">
        <v>7</v>
      </c>
      <c r="T3" s="203">
        <v>41</v>
      </c>
      <c r="U3" s="203">
        <v>35</v>
      </c>
      <c r="V3" s="203">
        <v>6</v>
      </c>
    </row>
    <row r="4" spans="1:22" x14ac:dyDescent="0.25">
      <c r="A4" s="205">
        <v>2</v>
      </c>
      <c r="B4" s="206">
        <v>38984</v>
      </c>
      <c r="C4" s="208" t="s">
        <v>1290</v>
      </c>
      <c r="D4" s="207" t="s">
        <v>1297</v>
      </c>
      <c r="E4" s="207" t="s">
        <v>1298</v>
      </c>
      <c r="F4" s="208" t="s">
        <v>1293</v>
      </c>
      <c r="G4" s="207" t="s">
        <v>1299</v>
      </c>
      <c r="H4" s="207" t="s">
        <v>607</v>
      </c>
      <c r="I4" s="208" t="s">
        <v>1295</v>
      </c>
      <c r="J4" s="207" t="s">
        <v>1300</v>
      </c>
      <c r="K4" s="207" t="s">
        <v>1301</v>
      </c>
      <c r="M4" s="203">
        <v>3</v>
      </c>
      <c r="N4" s="204" t="s">
        <v>1302</v>
      </c>
      <c r="O4" s="203">
        <v>62</v>
      </c>
      <c r="P4" s="203">
        <v>22</v>
      </c>
      <c r="Q4" s="203">
        <v>12</v>
      </c>
      <c r="R4" s="203">
        <v>4</v>
      </c>
      <c r="S4" s="203">
        <v>6</v>
      </c>
      <c r="T4" s="203">
        <v>45</v>
      </c>
      <c r="U4" s="203">
        <v>35</v>
      </c>
      <c r="V4" s="203">
        <v>10</v>
      </c>
    </row>
    <row r="5" spans="1:22" x14ac:dyDescent="0.25">
      <c r="A5" s="205">
        <v>3</v>
      </c>
      <c r="B5" s="206">
        <v>38991</v>
      </c>
      <c r="C5" s="207" t="s">
        <v>1303</v>
      </c>
      <c r="D5" s="207" t="s">
        <v>1304</v>
      </c>
      <c r="E5" s="208" t="s">
        <v>1290</v>
      </c>
      <c r="F5" s="207" t="s">
        <v>669</v>
      </c>
      <c r="G5" s="207" t="s">
        <v>1305</v>
      </c>
      <c r="H5" s="208" t="s">
        <v>1293</v>
      </c>
      <c r="I5" s="208" t="s">
        <v>1295</v>
      </c>
      <c r="J5" s="207" t="s">
        <v>1306</v>
      </c>
      <c r="K5" s="207" t="s">
        <v>639</v>
      </c>
      <c r="M5" s="203">
        <v>4</v>
      </c>
      <c r="N5" s="204" t="s">
        <v>1307</v>
      </c>
      <c r="O5" s="203">
        <v>53</v>
      </c>
      <c r="P5" s="203">
        <v>22</v>
      </c>
      <c r="Q5" s="203">
        <v>8</v>
      </c>
      <c r="R5" s="203">
        <v>7</v>
      </c>
      <c r="S5" s="203">
        <v>7</v>
      </c>
      <c r="T5" s="203">
        <v>36</v>
      </c>
      <c r="U5" s="203">
        <v>31</v>
      </c>
      <c r="V5" s="203">
        <v>5</v>
      </c>
    </row>
    <row r="6" spans="1:22" x14ac:dyDescent="0.25">
      <c r="A6" s="205">
        <v>4</v>
      </c>
      <c r="B6" s="206">
        <v>39005</v>
      </c>
      <c r="C6" s="208" t="s">
        <v>1290</v>
      </c>
      <c r="D6" s="207" t="s">
        <v>1308</v>
      </c>
      <c r="E6" s="207" t="s">
        <v>817</v>
      </c>
      <c r="F6" s="208" t="s">
        <v>1293</v>
      </c>
      <c r="G6" s="207" t="s">
        <v>1309</v>
      </c>
      <c r="H6" s="207" t="s">
        <v>977</v>
      </c>
      <c r="I6" s="207" t="s">
        <v>1310</v>
      </c>
      <c r="J6" s="207" t="s">
        <v>1311</v>
      </c>
      <c r="K6" s="208" t="s">
        <v>1295</v>
      </c>
      <c r="M6" s="203">
        <v>5</v>
      </c>
      <c r="N6" s="204" t="s">
        <v>1312</v>
      </c>
      <c r="O6" s="203">
        <v>53</v>
      </c>
      <c r="P6" s="203">
        <v>22</v>
      </c>
      <c r="Q6" s="203">
        <v>7</v>
      </c>
      <c r="R6" s="203">
        <v>10</v>
      </c>
      <c r="S6" s="203">
        <v>5</v>
      </c>
      <c r="T6" s="203">
        <v>31</v>
      </c>
      <c r="U6" s="203">
        <v>26</v>
      </c>
      <c r="V6" s="203">
        <v>5</v>
      </c>
    </row>
    <row r="7" spans="1:22" x14ac:dyDescent="0.25">
      <c r="A7" s="205">
        <v>5</v>
      </c>
      <c r="B7" s="206">
        <v>39019</v>
      </c>
      <c r="C7" s="207" t="s">
        <v>1313</v>
      </c>
      <c r="D7" s="207" t="s">
        <v>1314</v>
      </c>
      <c r="E7" s="208" t="s">
        <v>1290</v>
      </c>
      <c r="F7" s="207" t="s">
        <v>1315</v>
      </c>
      <c r="G7" s="207" t="s">
        <v>1289</v>
      </c>
      <c r="H7" s="208" t="s">
        <v>1293</v>
      </c>
      <c r="I7" s="208" t="s">
        <v>1295</v>
      </c>
      <c r="J7" s="207" t="s">
        <v>1316</v>
      </c>
      <c r="K7" s="207" t="s">
        <v>735</v>
      </c>
      <c r="M7" s="203">
        <v>6</v>
      </c>
      <c r="N7" s="204" t="s">
        <v>938</v>
      </c>
      <c r="O7" s="203">
        <v>53</v>
      </c>
      <c r="P7" s="203">
        <v>22</v>
      </c>
      <c r="Q7" s="203">
        <v>9</v>
      </c>
      <c r="R7" s="203">
        <v>4</v>
      </c>
      <c r="S7" s="203">
        <v>9</v>
      </c>
      <c r="T7" s="203">
        <v>33</v>
      </c>
      <c r="U7" s="203">
        <v>38</v>
      </c>
      <c r="V7" s="203">
        <v>-5</v>
      </c>
    </row>
    <row r="8" spans="1:22" x14ac:dyDescent="0.25">
      <c r="A8" s="205">
        <v>6</v>
      </c>
      <c r="B8" s="206">
        <v>39033</v>
      </c>
      <c r="C8" s="208" t="s">
        <v>1290</v>
      </c>
      <c r="D8" s="207" t="s">
        <v>1317</v>
      </c>
      <c r="E8" s="207" t="s">
        <v>1318</v>
      </c>
      <c r="F8" s="208" t="s">
        <v>1293</v>
      </c>
      <c r="G8" s="207" t="s">
        <v>1297</v>
      </c>
      <c r="H8" s="207" t="s">
        <v>1319</v>
      </c>
      <c r="I8" s="207" t="s">
        <v>784</v>
      </c>
      <c r="J8" s="207" t="s">
        <v>1299</v>
      </c>
      <c r="K8" s="208" t="s">
        <v>1295</v>
      </c>
      <c r="M8" s="203">
        <v>7</v>
      </c>
      <c r="N8" s="204" t="s">
        <v>771</v>
      </c>
      <c r="O8" s="203">
        <v>51</v>
      </c>
      <c r="P8" s="203">
        <v>22</v>
      </c>
      <c r="Q8" s="203">
        <v>8</v>
      </c>
      <c r="R8" s="203">
        <v>5</v>
      </c>
      <c r="S8" s="203">
        <v>9</v>
      </c>
      <c r="T8" s="203">
        <v>35</v>
      </c>
      <c r="U8" s="203">
        <v>39</v>
      </c>
      <c r="V8" s="203">
        <v>-4</v>
      </c>
    </row>
    <row r="9" spans="1:22" x14ac:dyDescent="0.25">
      <c r="A9" s="205">
        <v>7</v>
      </c>
      <c r="B9" s="206">
        <v>39040</v>
      </c>
      <c r="C9" s="207" t="s">
        <v>771</v>
      </c>
      <c r="D9" s="207" t="s">
        <v>1314</v>
      </c>
      <c r="E9" s="208" t="s">
        <v>1290</v>
      </c>
      <c r="F9" s="207" t="s">
        <v>1320</v>
      </c>
      <c r="G9" s="207" t="s">
        <v>1306</v>
      </c>
      <c r="H9" s="208" t="s">
        <v>1293</v>
      </c>
      <c r="I9" s="208" t="s">
        <v>1295</v>
      </c>
      <c r="J9" s="207" t="s">
        <v>1321</v>
      </c>
      <c r="K9" s="207" t="s">
        <v>1322</v>
      </c>
      <c r="M9" s="203">
        <v>8</v>
      </c>
      <c r="N9" s="204" t="s">
        <v>1298</v>
      </c>
      <c r="O9" s="203">
        <v>50</v>
      </c>
      <c r="P9" s="203">
        <v>22</v>
      </c>
      <c r="Q9" s="203">
        <v>8</v>
      </c>
      <c r="R9" s="203">
        <v>4</v>
      </c>
      <c r="S9" s="203">
        <v>10</v>
      </c>
      <c r="T9" s="203">
        <v>40</v>
      </c>
      <c r="U9" s="203">
        <v>40</v>
      </c>
      <c r="V9" s="203">
        <v>0</v>
      </c>
    </row>
    <row r="10" spans="1:22" x14ac:dyDescent="0.25">
      <c r="A10" s="205">
        <v>8</v>
      </c>
      <c r="B10" s="206">
        <v>39089</v>
      </c>
      <c r="C10" s="208" t="s">
        <v>1290</v>
      </c>
      <c r="D10" s="207" t="s">
        <v>1304</v>
      </c>
      <c r="E10" s="207" t="s">
        <v>1323</v>
      </c>
      <c r="F10" s="208" t="s">
        <v>1293</v>
      </c>
      <c r="G10" s="207" t="s">
        <v>1305</v>
      </c>
      <c r="H10" s="207" t="s">
        <v>1324</v>
      </c>
      <c r="I10" s="207" t="s">
        <v>1325</v>
      </c>
      <c r="J10" s="207" t="s">
        <v>1326</v>
      </c>
      <c r="K10" s="208" t="s">
        <v>1295</v>
      </c>
      <c r="M10" s="209">
        <v>9</v>
      </c>
      <c r="N10" s="210" t="s">
        <v>852</v>
      </c>
      <c r="O10" s="209">
        <v>49</v>
      </c>
      <c r="P10" s="209">
        <v>22</v>
      </c>
      <c r="Q10" s="209">
        <v>7</v>
      </c>
      <c r="R10" s="209">
        <v>6</v>
      </c>
      <c r="S10" s="209">
        <v>9</v>
      </c>
      <c r="T10" s="209">
        <v>35</v>
      </c>
      <c r="U10" s="209">
        <v>36</v>
      </c>
      <c r="V10" s="209">
        <v>-1</v>
      </c>
    </row>
    <row r="11" spans="1:22" x14ac:dyDescent="0.25">
      <c r="A11" s="205">
        <v>9</v>
      </c>
      <c r="B11" s="206">
        <v>39124</v>
      </c>
      <c r="C11" s="207" t="s">
        <v>1327</v>
      </c>
      <c r="D11" s="207" t="s">
        <v>1297</v>
      </c>
      <c r="E11" s="208" t="s">
        <v>1290</v>
      </c>
      <c r="F11" s="207" t="s">
        <v>616</v>
      </c>
      <c r="G11" s="207" t="s">
        <v>1328</v>
      </c>
      <c r="H11" s="208" t="s">
        <v>1293</v>
      </c>
      <c r="I11" s="208" t="s">
        <v>1295</v>
      </c>
      <c r="J11" s="207" t="s">
        <v>1329</v>
      </c>
      <c r="K11" s="207" t="s">
        <v>1330</v>
      </c>
      <c r="M11" s="203">
        <v>10</v>
      </c>
      <c r="N11" s="204" t="s">
        <v>1331</v>
      </c>
      <c r="O11" s="203">
        <v>47</v>
      </c>
      <c r="P11" s="203">
        <v>22</v>
      </c>
      <c r="Q11" s="203">
        <v>7</v>
      </c>
      <c r="R11" s="203">
        <v>4</v>
      </c>
      <c r="S11" s="203">
        <v>11</v>
      </c>
      <c r="T11" s="203">
        <v>31</v>
      </c>
      <c r="U11" s="203">
        <v>44</v>
      </c>
      <c r="V11" s="203">
        <v>-13</v>
      </c>
    </row>
    <row r="12" spans="1:22" x14ac:dyDescent="0.25">
      <c r="A12" s="205">
        <v>10</v>
      </c>
      <c r="B12" s="206">
        <v>39068</v>
      </c>
      <c r="C12" s="208" t="s">
        <v>1290</v>
      </c>
      <c r="D12" s="207" t="s">
        <v>1332</v>
      </c>
      <c r="E12" s="207" t="s">
        <v>1333</v>
      </c>
      <c r="F12" s="208" t="s">
        <v>1293</v>
      </c>
      <c r="G12" s="207" t="s">
        <v>1334</v>
      </c>
      <c r="H12" s="207" t="s">
        <v>678</v>
      </c>
      <c r="I12" s="207" t="s">
        <v>1021</v>
      </c>
      <c r="J12" s="207" t="s">
        <v>1335</v>
      </c>
      <c r="K12" s="208" t="s">
        <v>1295</v>
      </c>
      <c r="M12" s="203">
        <v>11</v>
      </c>
      <c r="N12" s="204" t="s">
        <v>1336</v>
      </c>
      <c r="O12" s="203">
        <v>43</v>
      </c>
      <c r="P12" s="203">
        <v>22</v>
      </c>
      <c r="Q12" s="203">
        <v>5</v>
      </c>
      <c r="R12" s="203">
        <v>6</v>
      </c>
      <c r="S12" s="203">
        <v>11</v>
      </c>
      <c r="T12" s="203">
        <v>37</v>
      </c>
      <c r="U12" s="203">
        <v>48</v>
      </c>
      <c r="V12" s="203">
        <v>-11</v>
      </c>
    </row>
    <row r="13" spans="1:22" x14ac:dyDescent="0.25">
      <c r="A13" s="205">
        <v>11</v>
      </c>
      <c r="B13" s="206">
        <v>39096</v>
      </c>
      <c r="C13" s="207" t="s">
        <v>1337</v>
      </c>
      <c r="D13" s="207" t="s">
        <v>1328</v>
      </c>
      <c r="E13" s="208" t="s">
        <v>1290</v>
      </c>
      <c r="F13" s="207" t="s">
        <v>815</v>
      </c>
      <c r="G13" s="207" t="s">
        <v>1338</v>
      </c>
      <c r="H13" s="208" t="s">
        <v>1293</v>
      </c>
      <c r="I13" s="208" t="s">
        <v>1295</v>
      </c>
      <c r="J13" s="207" t="s">
        <v>1339</v>
      </c>
      <c r="K13" s="207" t="s">
        <v>667</v>
      </c>
      <c r="M13" s="203">
        <v>12</v>
      </c>
      <c r="N13" s="204" t="s">
        <v>1340</v>
      </c>
      <c r="O13" s="203">
        <v>42</v>
      </c>
      <c r="P13" s="203">
        <v>22</v>
      </c>
      <c r="Q13" s="203">
        <v>5</v>
      </c>
      <c r="R13" s="203">
        <v>5</v>
      </c>
      <c r="S13" s="203">
        <v>12</v>
      </c>
      <c r="T13" s="203">
        <v>35</v>
      </c>
      <c r="U13" s="203">
        <v>51</v>
      </c>
      <c r="V13" s="203">
        <v>-16</v>
      </c>
    </row>
    <row r="14" spans="1:22" x14ac:dyDescent="0.25">
      <c r="A14" s="205">
        <v>12</v>
      </c>
      <c r="B14" s="206">
        <v>39110</v>
      </c>
      <c r="C14" s="208" t="s">
        <v>1290</v>
      </c>
      <c r="D14" s="207" t="s">
        <v>1341</v>
      </c>
      <c r="E14" s="207" t="s">
        <v>1288</v>
      </c>
      <c r="F14" s="208" t="s">
        <v>1293</v>
      </c>
      <c r="G14" s="207" t="s">
        <v>1294</v>
      </c>
      <c r="H14" s="207" t="s">
        <v>1291</v>
      </c>
      <c r="I14" s="208" t="s">
        <v>1295</v>
      </c>
      <c r="J14" s="207" t="s">
        <v>1342</v>
      </c>
      <c r="K14" s="207" t="s">
        <v>690</v>
      </c>
      <c r="M14" s="211"/>
      <c r="N14" s="212"/>
      <c r="O14" s="213"/>
      <c r="P14" s="213"/>
      <c r="Q14" s="213"/>
      <c r="R14" s="213"/>
      <c r="S14" s="213"/>
      <c r="T14" s="213"/>
      <c r="U14" s="213"/>
      <c r="V14" s="213"/>
    </row>
    <row r="15" spans="1:22" x14ac:dyDescent="0.25">
      <c r="A15" s="205">
        <v>13</v>
      </c>
      <c r="B15" s="206">
        <v>39117</v>
      </c>
      <c r="C15" s="207" t="s">
        <v>1298</v>
      </c>
      <c r="D15" s="207" t="s">
        <v>1343</v>
      </c>
      <c r="E15" s="208" t="s">
        <v>1290</v>
      </c>
      <c r="F15" s="207" t="s">
        <v>607</v>
      </c>
      <c r="G15" s="207" t="s">
        <v>1332</v>
      </c>
      <c r="H15" s="208" t="s">
        <v>1293</v>
      </c>
      <c r="I15" s="207" t="s">
        <v>1301</v>
      </c>
      <c r="J15" s="207" t="s">
        <v>1317</v>
      </c>
      <c r="K15" s="208" t="s">
        <v>1295</v>
      </c>
      <c r="M15" s="43" t="s">
        <v>714</v>
      </c>
      <c r="N15" s="146" t="s">
        <v>102</v>
      </c>
      <c r="O15" s="43" t="s">
        <v>103</v>
      </c>
      <c r="P15" s="43" t="s">
        <v>1281</v>
      </c>
      <c r="Q15" s="43" t="s">
        <v>105</v>
      </c>
      <c r="R15" s="43" t="s">
        <v>106</v>
      </c>
      <c r="S15" s="43" t="s">
        <v>107</v>
      </c>
      <c r="T15" s="43" t="s">
        <v>1282</v>
      </c>
      <c r="U15" s="43" t="s">
        <v>1283</v>
      </c>
      <c r="V15" s="43" t="s">
        <v>110</v>
      </c>
    </row>
    <row r="16" spans="1:22" x14ac:dyDescent="0.25">
      <c r="A16" s="205">
        <v>14</v>
      </c>
      <c r="B16" s="206">
        <v>39138</v>
      </c>
      <c r="C16" s="208" t="s">
        <v>1290</v>
      </c>
      <c r="D16" s="207" t="s">
        <v>1343</v>
      </c>
      <c r="E16" s="207" t="s">
        <v>1303</v>
      </c>
      <c r="F16" s="208" t="s">
        <v>1293</v>
      </c>
      <c r="G16" s="207" t="s">
        <v>1344</v>
      </c>
      <c r="H16" s="207" t="s">
        <v>669</v>
      </c>
      <c r="I16" s="207" t="s">
        <v>639</v>
      </c>
      <c r="J16" s="207" t="s">
        <v>1342</v>
      </c>
      <c r="K16" s="208" t="s">
        <v>1295</v>
      </c>
      <c r="M16" s="203">
        <v>1</v>
      </c>
      <c r="N16" s="204" t="s">
        <v>600</v>
      </c>
      <c r="O16" s="203">
        <v>79</v>
      </c>
      <c r="P16" s="203">
        <v>22</v>
      </c>
      <c r="Q16" s="203">
        <v>19</v>
      </c>
      <c r="R16" s="203">
        <v>0</v>
      </c>
      <c r="S16" s="203">
        <v>3</v>
      </c>
      <c r="T16" s="203">
        <v>75</v>
      </c>
      <c r="U16" s="203">
        <v>19</v>
      </c>
      <c r="V16" s="203">
        <v>56</v>
      </c>
    </row>
    <row r="17" spans="1:22" x14ac:dyDescent="0.25">
      <c r="A17" s="205">
        <v>15</v>
      </c>
      <c r="B17" s="206">
        <v>39201</v>
      </c>
      <c r="C17" s="207" t="s">
        <v>817</v>
      </c>
      <c r="D17" s="207" t="s">
        <v>1344</v>
      </c>
      <c r="E17" s="208" t="s">
        <v>1290</v>
      </c>
      <c r="F17" s="207" t="s">
        <v>977</v>
      </c>
      <c r="G17" s="207" t="s">
        <v>1345</v>
      </c>
      <c r="H17" s="208" t="s">
        <v>1293</v>
      </c>
      <c r="I17" s="208" t="s">
        <v>1295</v>
      </c>
      <c r="J17" s="207" t="s">
        <v>1346</v>
      </c>
      <c r="K17" s="207" t="s">
        <v>1310</v>
      </c>
      <c r="M17" s="203">
        <v>2</v>
      </c>
      <c r="N17" s="204" t="s">
        <v>887</v>
      </c>
      <c r="O17" s="203">
        <v>69</v>
      </c>
      <c r="P17" s="203">
        <v>22</v>
      </c>
      <c r="Q17" s="203">
        <v>15</v>
      </c>
      <c r="R17" s="203">
        <v>2</v>
      </c>
      <c r="S17" s="203">
        <v>5</v>
      </c>
      <c r="T17" s="203">
        <v>45</v>
      </c>
      <c r="U17" s="203">
        <v>31</v>
      </c>
      <c r="V17" s="203">
        <v>14</v>
      </c>
    </row>
    <row r="18" spans="1:22" x14ac:dyDescent="0.25">
      <c r="A18" s="205">
        <v>16</v>
      </c>
      <c r="B18" s="206">
        <v>39159</v>
      </c>
      <c r="C18" s="208" t="s">
        <v>1290</v>
      </c>
      <c r="D18" s="207" t="s">
        <v>1347</v>
      </c>
      <c r="E18" s="207" t="s">
        <v>1313</v>
      </c>
      <c r="F18" s="208" t="s">
        <v>1293</v>
      </c>
      <c r="G18" s="207" t="s">
        <v>1326</v>
      </c>
      <c r="H18" s="207" t="s">
        <v>1315</v>
      </c>
      <c r="I18" s="207" t="s">
        <v>735</v>
      </c>
      <c r="J18" s="207" t="s">
        <v>1334</v>
      </c>
      <c r="K18" s="208" t="s">
        <v>1295</v>
      </c>
      <c r="M18" s="203">
        <v>3</v>
      </c>
      <c r="N18" s="204" t="s">
        <v>616</v>
      </c>
      <c r="O18" s="203">
        <v>66</v>
      </c>
      <c r="P18" s="203">
        <v>22</v>
      </c>
      <c r="Q18" s="203">
        <v>14</v>
      </c>
      <c r="R18" s="203">
        <v>2</v>
      </c>
      <c r="S18" s="203">
        <v>6</v>
      </c>
      <c r="T18" s="203">
        <v>56</v>
      </c>
      <c r="U18" s="203">
        <v>35</v>
      </c>
      <c r="V18" s="203">
        <v>21</v>
      </c>
    </row>
    <row r="19" spans="1:22" x14ac:dyDescent="0.25">
      <c r="A19" s="205">
        <v>17</v>
      </c>
      <c r="B19" s="206">
        <v>39166</v>
      </c>
      <c r="C19" s="207" t="s">
        <v>1318</v>
      </c>
      <c r="D19" s="207" t="s">
        <v>1297</v>
      </c>
      <c r="E19" s="208" t="s">
        <v>1290</v>
      </c>
      <c r="F19" s="207" t="s">
        <v>1319</v>
      </c>
      <c r="G19" s="207" t="s">
        <v>1306</v>
      </c>
      <c r="H19" s="208" t="s">
        <v>1293</v>
      </c>
      <c r="I19" s="208" t="s">
        <v>1295</v>
      </c>
      <c r="J19" s="207" t="s">
        <v>1338</v>
      </c>
      <c r="K19" s="207" t="s">
        <v>784</v>
      </c>
      <c r="M19" s="203">
        <v>4</v>
      </c>
      <c r="N19" s="204" t="s">
        <v>1058</v>
      </c>
      <c r="O19" s="203">
        <v>61</v>
      </c>
      <c r="P19" s="203">
        <v>22</v>
      </c>
      <c r="Q19" s="203">
        <v>13</v>
      </c>
      <c r="R19" s="203">
        <v>0</v>
      </c>
      <c r="S19" s="203">
        <v>9</v>
      </c>
      <c r="T19" s="203">
        <v>55</v>
      </c>
      <c r="U19" s="203">
        <v>30</v>
      </c>
      <c r="V19" s="203">
        <v>25</v>
      </c>
    </row>
    <row r="20" spans="1:22" x14ac:dyDescent="0.25">
      <c r="A20" s="205">
        <v>18</v>
      </c>
      <c r="B20" s="206">
        <v>39173</v>
      </c>
      <c r="C20" s="208" t="s">
        <v>1290</v>
      </c>
      <c r="D20" s="207" t="s">
        <v>1339</v>
      </c>
      <c r="E20" s="207" t="s">
        <v>771</v>
      </c>
      <c r="F20" s="208" t="s">
        <v>1293</v>
      </c>
      <c r="G20" s="207" t="s">
        <v>1338</v>
      </c>
      <c r="H20" s="207" t="s">
        <v>1320</v>
      </c>
      <c r="I20" s="207" t="s">
        <v>1322</v>
      </c>
      <c r="J20" s="207" t="s">
        <v>1314</v>
      </c>
      <c r="K20" s="208" t="s">
        <v>1295</v>
      </c>
      <c r="M20" s="203">
        <v>5</v>
      </c>
      <c r="N20" s="204" t="s">
        <v>767</v>
      </c>
      <c r="O20" s="203">
        <v>56</v>
      </c>
      <c r="P20" s="203">
        <v>22</v>
      </c>
      <c r="Q20" s="203">
        <v>10</v>
      </c>
      <c r="R20" s="203">
        <v>4</v>
      </c>
      <c r="S20" s="203">
        <v>8</v>
      </c>
      <c r="T20" s="203">
        <v>51</v>
      </c>
      <c r="U20" s="203">
        <v>32</v>
      </c>
      <c r="V20" s="203">
        <v>19</v>
      </c>
    </row>
    <row r="21" spans="1:22" x14ac:dyDescent="0.25">
      <c r="A21" s="205">
        <v>19</v>
      </c>
      <c r="B21" s="206">
        <v>39187</v>
      </c>
      <c r="C21" s="207" t="s">
        <v>1323</v>
      </c>
      <c r="D21" s="207" t="s">
        <v>1305</v>
      </c>
      <c r="E21" s="208" t="s">
        <v>1290</v>
      </c>
      <c r="F21" s="207" t="s">
        <v>1324</v>
      </c>
      <c r="G21" s="207" t="s">
        <v>1317</v>
      </c>
      <c r="H21" s="208" t="s">
        <v>1293</v>
      </c>
      <c r="I21" s="208" t="s">
        <v>1295</v>
      </c>
      <c r="J21" s="207" t="s">
        <v>1346</v>
      </c>
      <c r="K21" s="207" t="s">
        <v>1325</v>
      </c>
      <c r="M21" s="203">
        <v>6</v>
      </c>
      <c r="N21" s="204" t="s">
        <v>885</v>
      </c>
      <c r="O21" s="203">
        <v>56</v>
      </c>
      <c r="P21" s="203">
        <v>22</v>
      </c>
      <c r="Q21" s="203">
        <v>10</v>
      </c>
      <c r="R21" s="203">
        <v>4</v>
      </c>
      <c r="S21" s="203">
        <v>8</v>
      </c>
      <c r="T21" s="203">
        <v>49</v>
      </c>
      <c r="U21" s="203">
        <v>36</v>
      </c>
      <c r="V21" s="203">
        <v>13</v>
      </c>
    </row>
    <row r="22" spans="1:22" x14ac:dyDescent="0.25">
      <c r="A22" s="205">
        <v>20</v>
      </c>
      <c r="B22" s="206">
        <v>39194</v>
      </c>
      <c r="C22" s="208" t="s">
        <v>1290</v>
      </c>
      <c r="D22" s="207" t="s">
        <v>1346</v>
      </c>
      <c r="E22" s="207" t="s">
        <v>1327</v>
      </c>
      <c r="F22" s="208" t="s">
        <v>1293</v>
      </c>
      <c r="G22" s="207" t="s">
        <v>1335</v>
      </c>
      <c r="H22" s="207" t="s">
        <v>616</v>
      </c>
      <c r="I22" s="207" t="s">
        <v>1330</v>
      </c>
      <c r="J22" s="207" t="s">
        <v>1334</v>
      </c>
      <c r="K22" s="208" t="s">
        <v>1295</v>
      </c>
      <c r="M22" s="209">
        <v>7</v>
      </c>
      <c r="N22" s="210" t="s">
        <v>1048</v>
      </c>
      <c r="O22" s="209">
        <v>52</v>
      </c>
      <c r="P22" s="209">
        <v>22</v>
      </c>
      <c r="Q22" s="209">
        <v>9</v>
      </c>
      <c r="R22" s="209">
        <v>3</v>
      </c>
      <c r="S22" s="209">
        <v>10</v>
      </c>
      <c r="T22" s="209">
        <v>46</v>
      </c>
      <c r="U22" s="209">
        <v>53</v>
      </c>
      <c r="V22" s="209">
        <v>-7</v>
      </c>
    </row>
    <row r="23" spans="1:22" x14ac:dyDescent="0.25">
      <c r="A23" s="205">
        <v>21</v>
      </c>
      <c r="B23" s="206">
        <v>39208</v>
      </c>
      <c r="C23" s="207" t="s">
        <v>1333</v>
      </c>
      <c r="D23" s="207" t="s">
        <v>1348</v>
      </c>
      <c r="E23" s="208" t="s">
        <v>1290</v>
      </c>
      <c r="F23" s="207" t="s">
        <v>678</v>
      </c>
      <c r="G23" s="207" t="s">
        <v>1349</v>
      </c>
      <c r="H23" s="208" t="s">
        <v>1293</v>
      </c>
      <c r="I23" s="208" t="s">
        <v>1295</v>
      </c>
      <c r="J23" s="207" t="s">
        <v>1306</v>
      </c>
      <c r="K23" s="207" t="s">
        <v>1021</v>
      </c>
      <c r="M23" s="203">
        <v>8</v>
      </c>
      <c r="N23" s="204" t="s">
        <v>904</v>
      </c>
      <c r="O23" s="203">
        <v>51</v>
      </c>
      <c r="P23" s="203">
        <v>22</v>
      </c>
      <c r="Q23" s="203">
        <v>8</v>
      </c>
      <c r="R23" s="203">
        <v>5</v>
      </c>
      <c r="S23" s="203">
        <v>9</v>
      </c>
      <c r="T23" s="203">
        <v>48</v>
      </c>
      <c r="U23" s="203">
        <v>41</v>
      </c>
      <c r="V23" s="203">
        <v>7</v>
      </c>
    </row>
    <row r="24" spans="1:22" x14ac:dyDescent="0.25">
      <c r="A24" s="205">
        <v>22</v>
      </c>
      <c r="B24" s="206">
        <v>39215</v>
      </c>
      <c r="C24" s="208" t="s">
        <v>1290</v>
      </c>
      <c r="D24" s="207" t="s">
        <v>1304</v>
      </c>
      <c r="E24" s="207" t="s">
        <v>1337</v>
      </c>
      <c r="F24" s="208" t="s">
        <v>1293</v>
      </c>
      <c r="G24" s="207" t="s">
        <v>1294</v>
      </c>
      <c r="H24" s="207" t="s">
        <v>815</v>
      </c>
      <c r="I24" s="207" t="s">
        <v>667</v>
      </c>
      <c r="J24" s="207" t="s">
        <v>1305</v>
      </c>
      <c r="K24" s="208" t="s">
        <v>1295</v>
      </c>
      <c r="M24" s="203">
        <v>9</v>
      </c>
      <c r="N24" s="204" t="s">
        <v>1067</v>
      </c>
      <c r="O24" s="203">
        <v>45</v>
      </c>
      <c r="P24" s="203">
        <v>22</v>
      </c>
      <c r="Q24" s="203">
        <v>6</v>
      </c>
      <c r="R24" s="203">
        <v>5</v>
      </c>
      <c r="S24" s="203">
        <v>11</v>
      </c>
      <c r="T24" s="203">
        <v>38</v>
      </c>
      <c r="U24" s="203">
        <v>43</v>
      </c>
      <c r="V24" s="203">
        <v>-5</v>
      </c>
    </row>
    <row r="25" spans="1:22" x14ac:dyDescent="0.25">
      <c r="A25" s="214"/>
      <c r="B25" s="214"/>
      <c r="C25" s="215"/>
      <c r="D25" s="215"/>
      <c r="E25" s="215"/>
      <c r="F25" s="215"/>
      <c r="G25" s="215"/>
      <c r="H25" s="215"/>
      <c r="I25" s="215"/>
      <c r="J25" s="215"/>
      <c r="K25" s="215"/>
      <c r="M25" s="203">
        <v>10</v>
      </c>
      <c r="N25" s="204" t="s">
        <v>1350</v>
      </c>
      <c r="O25" s="203">
        <v>45</v>
      </c>
      <c r="P25" s="203">
        <v>22</v>
      </c>
      <c r="Q25" s="203">
        <v>6</v>
      </c>
      <c r="R25" s="203">
        <v>5</v>
      </c>
      <c r="S25" s="203">
        <v>11</v>
      </c>
      <c r="T25" s="203">
        <v>37</v>
      </c>
      <c r="U25" s="203">
        <v>50</v>
      </c>
      <c r="V25" s="203">
        <v>-13</v>
      </c>
    </row>
    <row r="26" spans="1:22" x14ac:dyDescent="0.25">
      <c r="A26" s="885" t="s">
        <v>520</v>
      </c>
      <c r="B26" s="885"/>
      <c r="C26" s="885"/>
      <c r="D26" s="885"/>
      <c r="E26" s="885"/>
      <c r="F26" s="215"/>
      <c r="G26" s="885" t="s">
        <v>814</v>
      </c>
      <c r="H26" s="885"/>
      <c r="I26" s="885"/>
      <c r="J26" s="885"/>
      <c r="K26" s="885"/>
      <c r="M26" s="203">
        <v>11</v>
      </c>
      <c r="N26" s="204" t="s">
        <v>1351</v>
      </c>
      <c r="O26" s="203">
        <v>32</v>
      </c>
      <c r="P26" s="203">
        <v>22</v>
      </c>
      <c r="Q26" s="203">
        <v>3</v>
      </c>
      <c r="R26" s="203">
        <v>1</v>
      </c>
      <c r="S26" s="203">
        <v>18</v>
      </c>
      <c r="T26" s="203">
        <v>20</v>
      </c>
      <c r="U26" s="203">
        <v>97</v>
      </c>
      <c r="V26" s="203">
        <v>-80</v>
      </c>
    </row>
    <row r="27" spans="1:22" x14ac:dyDescent="0.25">
      <c r="A27" s="205" t="s">
        <v>1352</v>
      </c>
      <c r="B27" s="206">
        <v>38956</v>
      </c>
      <c r="C27" s="207" t="s">
        <v>1353</v>
      </c>
      <c r="D27" s="207" t="s">
        <v>1289</v>
      </c>
      <c r="E27" s="208" t="s">
        <v>1290</v>
      </c>
      <c r="F27" s="215"/>
      <c r="G27" s="205"/>
      <c r="H27" s="206">
        <v>38759</v>
      </c>
      <c r="I27" s="207" t="s">
        <v>1354</v>
      </c>
      <c r="J27" s="207" t="s">
        <v>1289</v>
      </c>
      <c r="K27" s="208" t="s">
        <v>1290</v>
      </c>
      <c r="M27" s="203">
        <v>12</v>
      </c>
      <c r="N27" s="204" t="s">
        <v>1076</v>
      </c>
      <c r="O27" s="203">
        <v>30</v>
      </c>
      <c r="P27" s="203">
        <v>22</v>
      </c>
      <c r="Q27" s="203">
        <v>2</v>
      </c>
      <c r="R27" s="203">
        <v>3</v>
      </c>
      <c r="S27" s="203">
        <v>17</v>
      </c>
      <c r="T27" s="203">
        <v>16</v>
      </c>
      <c r="U27" s="203">
        <v>69</v>
      </c>
      <c r="V27" s="203">
        <v>-53</v>
      </c>
    </row>
    <row r="28" spans="1:22" x14ac:dyDescent="0.25">
      <c r="A28" s="205" t="s">
        <v>1355</v>
      </c>
      <c r="B28" s="206">
        <v>38963</v>
      </c>
      <c r="C28" s="208" t="s">
        <v>1290</v>
      </c>
      <c r="D28" s="207" t="s">
        <v>1294</v>
      </c>
      <c r="E28" s="207" t="s">
        <v>1356</v>
      </c>
      <c r="F28"/>
      <c r="G28" s="205"/>
      <c r="H28" s="206">
        <v>38787</v>
      </c>
      <c r="I28" s="208" t="s">
        <v>1290</v>
      </c>
      <c r="J28" s="207" t="s">
        <v>1357</v>
      </c>
      <c r="K28" s="207" t="s">
        <v>1358</v>
      </c>
      <c r="M28" s="1"/>
      <c r="N28"/>
      <c r="O28"/>
      <c r="P28"/>
      <c r="Q28"/>
      <c r="R28"/>
      <c r="S28"/>
      <c r="T28"/>
      <c r="U28"/>
      <c r="V28"/>
    </row>
    <row r="29" spans="1:22" x14ac:dyDescent="0.25">
      <c r="A29" s="1"/>
      <c r="B29" s="1"/>
      <c r="C29"/>
      <c r="D29"/>
      <c r="E29"/>
      <c r="F29"/>
      <c r="G29"/>
      <c r="H29"/>
      <c r="I29"/>
      <c r="J29"/>
      <c r="K29"/>
      <c r="M29" s="43" t="s">
        <v>714</v>
      </c>
      <c r="N29" s="43" t="s">
        <v>102</v>
      </c>
      <c r="O29" s="43" t="s">
        <v>103</v>
      </c>
      <c r="P29" s="43" t="s">
        <v>1281</v>
      </c>
      <c r="Q29" s="43" t="s">
        <v>105</v>
      </c>
      <c r="R29" s="43" t="s">
        <v>106</v>
      </c>
      <c r="S29" s="43" t="s">
        <v>107</v>
      </c>
      <c r="T29" s="43" t="s">
        <v>1282</v>
      </c>
      <c r="U29" s="43" t="s">
        <v>1283</v>
      </c>
      <c r="V29" s="43" t="s">
        <v>110</v>
      </c>
    </row>
    <row r="30" spans="1:22" x14ac:dyDescent="0.25">
      <c r="A30" s="885" t="s">
        <v>813</v>
      </c>
      <c r="B30" s="885"/>
      <c r="C30" s="885"/>
      <c r="D30" s="885"/>
      <c r="E30" s="885"/>
      <c r="F30"/>
      <c r="G30" s="885" t="s">
        <v>1359</v>
      </c>
      <c r="H30" s="885"/>
      <c r="I30" s="885"/>
      <c r="J30" s="885"/>
      <c r="K30" s="885"/>
      <c r="M30" s="203">
        <v>1</v>
      </c>
      <c r="N30" s="204" t="s">
        <v>784</v>
      </c>
      <c r="O30" s="203">
        <v>75</v>
      </c>
      <c r="P30" s="203">
        <v>22</v>
      </c>
      <c r="Q30" s="203">
        <v>17</v>
      </c>
      <c r="R30" s="203">
        <v>2</v>
      </c>
      <c r="S30" s="203">
        <v>3</v>
      </c>
      <c r="T30" s="203"/>
      <c r="U30" s="203"/>
      <c r="V30" s="203"/>
    </row>
    <row r="31" spans="1:22" x14ac:dyDescent="0.25">
      <c r="A31" s="205" t="s">
        <v>1355</v>
      </c>
      <c r="B31" s="206">
        <v>38977</v>
      </c>
      <c r="C31" s="207" t="s">
        <v>1360</v>
      </c>
      <c r="D31" s="207" t="s">
        <v>1305</v>
      </c>
      <c r="E31" s="208" t="s">
        <v>1290</v>
      </c>
      <c r="F31"/>
      <c r="G31" s="205">
        <v>1</v>
      </c>
      <c r="H31" s="206">
        <v>39012</v>
      </c>
      <c r="I31" s="207" t="s">
        <v>1361</v>
      </c>
      <c r="J31" s="207" t="s">
        <v>1362</v>
      </c>
      <c r="K31" s="208" t="s">
        <v>1290</v>
      </c>
      <c r="M31" s="203">
        <v>2</v>
      </c>
      <c r="N31" s="204" t="s">
        <v>1083</v>
      </c>
      <c r="O31" s="203">
        <v>73</v>
      </c>
      <c r="P31" s="203">
        <v>22</v>
      </c>
      <c r="Q31" s="203">
        <v>16</v>
      </c>
      <c r="R31" s="203">
        <v>3</v>
      </c>
      <c r="S31" s="203">
        <v>3</v>
      </c>
      <c r="T31" s="203"/>
      <c r="U31" s="203"/>
      <c r="V31" s="203"/>
    </row>
    <row r="32" spans="1:22" x14ac:dyDescent="0.25">
      <c r="A32" s="1"/>
      <c r="B32" s="1"/>
      <c r="C32"/>
      <c r="D32"/>
      <c r="E32"/>
      <c r="F32" s="215"/>
      <c r="G32" s="205">
        <v>2</v>
      </c>
      <c r="H32" s="206">
        <v>38814</v>
      </c>
      <c r="I32" s="207" t="s">
        <v>1363</v>
      </c>
      <c r="J32" s="207" t="s">
        <v>1316</v>
      </c>
      <c r="K32" s="208" t="s">
        <v>1290</v>
      </c>
      <c r="M32" s="203">
        <v>3</v>
      </c>
      <c r="N32" s="204" t="s">
        <v>735</v>
      </c>
      <c r="O32" s="203">
        <v>65</v>
      </c>
      <c r="P32" s="203">
        <v>22</v>
      </c>
      <c r="Q32" s="203">
        <v>14</v>
      </c>
      <c r="R32" s="203">
        <v>2</v>
      </c>
      <c r="S32" s="203">
        <v>6</v>
      </c>
      <c r="T32" s="203"/>
      <c r="U32" s="203"/>
      <c r="V32" s="203"/>
    </row>
    <row r="33" spans="1:50" x14ac:dyDescent="0.25">
      <c r="A33" s="885" t="s">
        <v>414</v>
      </c>
      <c r="B33" s="885"/>
      <c r="C33" s="885"/>
      <c r="D33" s="885"/>
      <c r="E33" s="885"/>
      <c r="F33"/>
      <c r="G33" s="205">
        <v>3</v>
      </c>
      <c r="H33" s="206">
        <v>38838</v>
      </c>
      <c r="I33" s="207" t="s">
        <v>1364</v>
      </c>
      <c r="J33" s="207" t="s">
        <v>1314</v>
      </c>
      <c r="K33" s="208" t="s">
        <v>1290</v>
      </c>
      <c r="M33" s="203">
        <v>4</v>
      </c>
      <c r="N33" s="204" t="s">
        <v>747</v>
      </c>
      <c r="O33" s="203">
        <v>64</v>
      </c>
      <c r="P33" s="203">
        <v>22</v>
      </c>
      <c r="Q33" s="203">
        <v>13</v>
      </c>
      <c r="R33" s="203">
        <v>3</v>
      </c>
      <c r="S33" s="203">
        <v>6</v>
      </c>
      <c r="T33" s="203"/>
      <c r="U33" s="203"/>
      <c r="V33" s="203"/>
    </row>
    <row r="34" spans="1:50" x14ac:dyDescent="0.25">
      <c r="A34" s="205" t="s">
        <v>1365</v>
      </c>
      <c r="B34" s="206" t="s">
        <v>1366</v>
      </c>
      <c r="C34" s="208" t="s">
        <v>1290</v>
      </c>
      <c r="D34" s="207" t="s">
        <v>1294</v>
      </c>
      <c r="E34" s="207" t="s">
        <v>1367</v>
      </c>
      <c r="F34"/>
      <c r="G34"/>
      <c r="H34"/>
      <c r="I34"/>
      <c r="J34"/>
      <c r="K34"/>
      <c r="M34" s="203">
        <v>5</v>
      </c>
      <c r="N34" s="204" t="s">
        <v>1368</v>
      </c>
      <c r="O34" s="203">
        <v>60</v>
      </c>
      <c r="P34" s="203">
        <v>22</v>
      </c>
      <c r="Q34" s="203">
        <v>11</v>
      </c>
      <c r="R34" s="203">
        <v>5</v>
      </c>
      <c r="S34" s="203">
        <v>6</v>
      </c>
      <c r="T34" s="203"/>
      <c r="U34" s="203"/>
      <c r="V34" s="203"/>
    </row>
    <row r="35" spans="1:50" x14ac:dyDescent="0.25">
      <c r="M35" s="203">
        <v>6</v>
      </c>
      <c r="N35" s="204" t="s">
        <v>639</v>
      </c>
      <c r="O35" s="203">
        <v>52</v>
      </c>
      <c r="P35" s="203">
        <v>22</v>
      </c>
      <c r="Q35" s="203">
        <v>9</v>
      </c>
      <c r="R35" s="203">
        <v>3</v>
      </c>
      <c r="S35" s="203">
        <v>10</v>
      </c>
      <c r="T35" s="203"/>
      <c r="U35" s="203"/>
      <c r="V35" s="203"/>
    </row>
    <row r="36" spans="1:50" x14ac:dyDescent="0.25">
      <c r="M36" s="203">
        <v>7</v>
      </c>
      <c r="N36" s="204" t="s">
        <v>1369</v>
      </c>
      <c r="O36" s="203">
        <v>48</v>
      </c>
      <c r="P36" s="203">
        <v>22</v>
      </c>
      <c r="Q36" s="203">
        <v>8</v>
      </c>
      <c r="R36" s="203">
        <v>2</v>
      </c>
      <c r="S36" s="203">
        <v>12</v>
      </c>
      <c r="T36" s="203"/>
      <c r="U36" s="203"/>
      <c r="V36" s="203"/>
    </row>
    <row r="37" spans="1:50" x14ac:dyDescent="0.25">
      <c r="M37" s="203">
        <v>8</v>
      </c>
      <c r="N37" s="204" t="s">
        <v>1370</v>
      </c>
      <c r="O37" s="203">
        <v>47</v>
      </c>
      <c r="P37" s="203">
        <v>22</v>
      </c>
      <c r="Q37" s="203">
        <v>7</v>
      </c>
      <c r="R37" s="203">
        <v>4</v>
      </c>
      <c r="S37" s="203">
        <v>11</v>
      </c>
      <c r="T37" s="203"/>
      <c r="U37" s="203"/>
      <c r="V37" s="203"/>
    </row>
    <row r="38" spans="1:50" x14ac:dyDescent="0.25">
      <c r="M38" s="203">
        <v>9</v>
      </c>
      <c r="N38" s="204" t="s">
        <v>1068</v>
      </c>
      <c r="O38" s="203">
        <v>44</v>
      </c>
      <c r="P38" s="203">
        <v>22</v>
      </c>
      <c r="Q38" s="203">
        <v>7</v>
      </c>
      <c r="R38" s="203">
        <v>2</v>
      </c>
      <c r="S38" s="203">
        <v>13</v>
      </c>
      <c r="T38" s="203"/>
      <c r="U38" s="203"/>
      <c r="V38" s="203"/>
    </row>
    <row r="39" spans="1:50" x14ac:dyDescent="0.25">
      <c r="M39" s="203">
        <v>10</v>
      </c>
      <c r="N39" s="204" t="s">
        <v>1371</v>
      </c>
      <c r="O39" s="203">
        <v>39</v>
      </c>
      <c r="P39" s="203">
        <v>22</v>
      </c>
      <c r="Q39" s="203">
        <v>5</v>
      </c>
      <c r="R39" s="203">
        <v>2</v>
      </c>
      <c r="S39" s="203">
        <v>15</v>
      </c>
      <c r="T39" s="203"/>
      <c r="U39" s="203"/>
      <c r="V39" s="203"/>
    </row>
    <row r="40" spans="1:50" x14ac:dyDescent="0.25">
      <c r="M40" s="203">
        <v>11</v>
      </c>
      <c r="N40" s="204" t="s">
        <v>1171</v>
      </c>
      <c r="O40" s="203">
        <v>37</v>
      </c>
      <c r="P40" s="203">
        <v>22</v>
      </c>
      <c r="Q40" s="203">
        <v>4</v>
      </c>
      <c r="R40" s="203">
        <v>3</v>
      </c>
      <c r="S40" s="203">
        <v>15</v>
      </c>
      <c r="T40" s="203"/>
      <c r="U40" s="203"/>
      <c r="V40" s="203"/>
    </row>
    <row r="41" spans="1:50" x14ac:dyDescent="0.25">
      <c r="M41" s="209">
        <v>12</v>
      </c>
      <c r="N41" s="210" t="s">
        <v>1049</v>
      </c>
      <c r="O41" s="209">
        <v>31</v>
      </c>
      <c r="P41" s="209">
        <v>22</v>
      </c>
      <c r="Q41" s="209">
        <v>3</v>
      </c>
      <c r="R41" s="209">
        <v>3</v>
      </c>
      <c r="S41" s="209">
        <v>16</v>
      </c>
      <c r="T41" s="209"/>
      <c r="U41" s="209"/>
      <c r="V41" s="209"/>
    </row>
    <row r="43" spans="1:50" x14ac:dyDescent="0.25">
      <c r="N43" s="216" t="s">
        <v>588</v>
      </c>
      <c r="O43" s="908" t="s">
        <v>820</v>
      </c>
      <c r="P43" s="908"/>
      <c r="Q43" s="908"/>
      <c r="R43" s="908"/>
      <c r="S43" s="908"/>
      <c r="T43" s="908"/>
      <c r="U43" s="908"/>
      <c r="V43" s="218" t="s">
        <v>1201</v>
      </c>
      <c r="W43" s="219" t="s">
        <v>1201</v>
      </c>
      <c r="X43" s="219"/>
      <c r="Y43" s="219" t="s">
        <v>1202</v>
      </c>
      <c r="Z43" s="220"/>
      <c r="AA43" s="220"/>
      <c r="AB43" s="220" t="s">
        <v>1372</v>
      </c>
      <c r="AC43" s="220"/>
      <c r="AD43" s="219" t="s">
        <v>1203</v>
      </c>
      <c r="AE43" s="220"/>
      <c r="AF43" s="219" t="s">
        <v>1203</v>
      </c>
      <c r="AG43" s="219"/>
      <c r="AH43" s="219"/>
      <c r="AI43" s="219"/>
      <c r="AJ43" s="219"/>
      <c r="AK43" s="219"/>
      <c r="AL43" s="219"/>
      <c r="AM43" s="217"/>
      <c r="AN43" s="909" t="s">
        <v>822</v>
      </c>
      <c r="AO43" s="909"/>
      <c r="AP43" s="909"/>
      <c r="AQ43" s="909"/>
      <c r="AR43" s="909"/>
      <c r="AS43" s="909"/>
      <c r="AT43" s="909"/>
      <c r="AU43" s="909"/>
      <c r="AV43" s="909"/>
      <c r="AW43" s="909"/>
      <c r="AX43" s="909"/>
    </row>
    <row r="44" spans="1:50" ht="81.75" x14ac:dyDescent="0.25">
      <c r="N44" s="221" t="s">
        <v>823</v>
      </c>
      <c r="O44" s="222" t="s">
        <v>1206</v>
      </c>
      <c r="P44" s="223" t="s">
        <v>825</v>
      </c>
      <c r="Q44" s="224" t="s">
        <v>826</v>
      </c>
      <c r="R44" s="225" t="s">
        <v>827</v>
      </c>
      <c r="S44" s="225" t="s">
        <v>828</v>
      </c>
      <c r="T44" s="225" t="s">
        <v>829</v>
      </c>
      <c r="U44" s="226" t="s">
        <v>830</v>
      </c>
      <c r="V44" s="227" t="s">
        <v>1373</v>
      </c>
      <c r="W44" s="228" t="s">
        <v>469</v>
      </c>
      <c r="X44" s="229" t="s">
        <v>1374</v>
      </c>
      <c r="Y44" s="228" t="s">
        <v>1375</v>
      </c>
      <c r="Z44" s="230" t="s">
        <v>1376</v>
      </c>
      <c r="AA44" s="229" t="s">
        <v>1377</v>
      </c>
      <c r="AB44" s="228" t="s">
        <v>1378</v>
      </c>
      <c r="AC44" s="230" t="s">
        <v>1379</v>
      </c>
      <c r="AD44" s="228" t="s">
        <v>1239</v>
      </c>
      <c r="AE44" s="229" t="s">
        <v>1380</v>
      </c>
      <c r="AF44" s="228" t="s">
        <v>1381</v>
      </c>
      <c r="AG44" s="230" t="s">
        <v>1382</v>
      </c>
      <c r="AH44" s="229" t="s">
        <v>836</v>
      </c>
      <c r="AI44" s="228"/>
      <c r="AJ44" s="230" t="s">
        <v>1383</v>
      </c>
      <c r="AK44" s="229" t="s">
        <v>1384</v>
      </c>
      <c r="AL44" s="231" t="s">
        <v>1385</v>
      </c>
      <c r="AM44" s="232" t="s">
        <v>1386</v>
      </c>
      <c r="AN44" s="233" t="s">
        <v>1387</v>
      </c>
      <c r="AO44" s="229" t="s">
        <v>1376</v>
      </c>
      <c r="AP44" s="230" t="s">
        <v>1377</v>
      </c>
      <c r="AQ44" s="229" t="s">
        <v>1379</v>
      </c>
      <c r="AR44" s="230" t="s">
        <v>1380</v>
      </c>
      <c r="AS44" s="229" t="s">
        <v>1382</v>
      </c>
      <c r="AT44" s="230" t="s">
        <v>836</v>
      </c>
      <c r="AU44" s="229" t="s">
        <v>1383</v>
      </c>
      <c r="AV44" s="230" t="s">
        <v>1384</v>
      </c>
      <c r="AW44" s="234" t="s">
        <v>1385</v>
      </c>
      <c r="AX44" s="235" t="s">
        <v>1386</v>
      </c>
    </row>
    <row r="45" spans="1:50" x14ac:dyDescent="0.25">
      <c r="N45" s="236" t="s">
        <v>844</v>
      </c>
      <c r="O45" s="158">
        <f t="shared" ref="O45:O59" si="0">SUM(V45:AX45)</f>
        <v>8</v>
      </c>
      <c r="P45" s="159">
        <f t="shared" ref="P45:P59" si="1">SUM(X45,Z45:AA45,AC45,AE45,AG45:AH45,AJ45:AX45)</f>
        <v>7</v>
      </c>
      <c r="Q45" s="160">
        <f t="shared" ref="Q45:Q59" si="2">SUM(V45,W45,Y45,AB45,AD45,AF45,AI45)</f>
        <v>1</v>
      </c>
      <c r="R45" s="86">
        <f t="shared" ref="R45:R59" si="3">SUM(X45,Z45:AA45,AC45,AE45,AG45:AH45,AJ45:AM45)</f>
        <v>1</v>
      </c>
      <c r="S45" s="86">
        <f t="shared" ref="S45:S59" si="4">SUM(AN45:AX45)</f>
        <v>6</v>
      </c>
      <c r="T45" s="86">
        <f t="shared" ref="T45:T59" si="5">SUM(Z45,AC45,AG45,AJ45,AL45,AN45,AP45,AR45,AT45,AV45,AX45)</f>
        <v>2</v>
      </c>
      <c r="U45" s="186">
        <f t="shared" ref="U45:U59" si="6">SUM(AE45,AH45,AK45,AM45,AO45,AQ45,AS45,AU45,AW45,AA45,X45)</f>
        <v>5</v>
      </c>
      <c r="V45" s="237"/>
      <c r="W45" s="238"/>
      <c r="X45" s="239"/>
      <c r="Y45" s="238"/>
      <c r="Z45" s="240"/>
      <c r="AA45" s="239"/>
      <c r="AB45" s="238">
        <v>1</v>
      </c>
      <c r="AC45" s="240"/>
      <c r="AD45" s="238"/>
      <c r="AE45" s="239"/>
      <c r="AF45" s="238"/>
      <c r="AG45" s="240">
        <v>1</v>
      </c>
      <c r="AH45" s="239"/>
      <c r="AI45" s="238"/>
      <c r="AJ45" s="240"/>
      <c r="AK45" s="239"/>
      <c r="AL45" s="240"/>
      <c r="AM45" s="239"/>
      <c r="AN45" s="241">
        <v>1</v>
      </c>
      <c r="AO45" s="239">
        <v>1</v>
      </c>
      <c r="AP45" s="240"/>
      <c r="AQ45" s="239">
        <v>4</v>
      </c>
      <c r="AR45" s="240"/>
      <c r="AS45" s="239"/>
      <c r="AT45" s="240"/>
      <c r="AU45" s="239"/>
      <c r="AV45" s="240"/>
      <c r="AW45" s="239"/>
      <c r="AX45" s="242"/>
    </row>
    <row r="46" spans="1:50" x14ac:dyDescent="0.25">
      <c r="N46" s="236" t="s">
        <v>1388</v>
      </c>
      <c r="O46" s="158">
        <f t="shared" si="0"/>
        <v>6</v>
      </c>
      <c r="P46" s="159">
        <f t="shared" si="1"/>
        <v>6</v>
      </c>
      <c r="Q46" s="160">
        <f t="shared" si="2"/>
        <v>0</v>
      </c>
      <c r="R46" s="86">
        <f t="shared" si="3"/>
        <v>5</v>
      </c>
      <c r="S46" s="86">
        <f t="shared" si="4"/>
        <v>1</v>
      </c>
      <c r="T46" s="86">
        <f t="shared" si="5"/>
        <v>4</v>
      </c>
      <c r="U46" s="186">
        <f t="shared" si="6"/>
        <v>2</v>
      </c>
      <c r="V46" s="243"/>
      <c r="W46" s="162"/>
      <c r="X46" s="163">
        <v>1</v>
      </c>
      <c r="Y46" s="162"/>
      <c r="Z46" s="143"/>
      <c r="AA46" s="163"/>
      <c r="AB46" s="162"/>
      <c r="AC46" s="143">
        <v>2</v>
      </c>
      <c r="AD46" s="162"/>
      <c r="AE46" s="163"/>
      <c r="AF46" s="162"/>
      <c r="AG46" s="143"/>
      <c r="AH46" s="163"/>
      <c r="AI46" s="162"/>
      <c r="AJ46" s="143">
        <v>1</v>
      </c>
      <c r="AK46" s="163"/>
      <c r="AL46" s="143"/>
      <c r="AM46" s="163">
        <v>1</v>
      </c>
      <c r="AN46" s="244"/>
      <c r="AO46" s="163"/>
      <c r="AP46" s="143"/>
      <c r="AQ46" s="163"/>
      <c r="AR46" s="143"/>
      <c r="AS46" s="163"/>
      <c r="AT46" s="143">
        <v>1</v>
      </c>
      <c r="AU46" s="163"/>
      <c r="AV46" s="143"/>
      <c r="AW46" s="163"/>
      <c r="AX46" s="245"/>
    </row>
    <row r="47" spans="1:50" x14ac:dyDescent="0.25">
      <c r="N47" s="246" t="s">
        <v>1389</v>
      </c>
      <c r="O47" s="247">
        <f t="shared" si="0"/>
        <v>6</v>
      </c>
      <c r="P47" s="248">
        <f t="shared" si="1"/>
        <v>5</v>
      </c>
      <c r="Q47" s="249">
        <f t="shared" si="2"/>
        <v>1</v>
      </c>
      <c r="R47" s="250">
        <f t="shared" si="3"/>
        <v>2</v>
      </c>
      <c r="S47" s="250">
        <f t="shared" si="4"/>
        <v>3</v>
      </c>
      <c r="T47" s="250">
        <f t="shared" si="5"/>
        <v>4</v>
      </c>
      <c r="U47" s="251">
        <f t="shared" si="6"/>
        <v>1</v>
      </c>
      <c r="V47" s="252">
        <v>1</v>
      </c>
      <c r="W47" s="167"/>
      <c r="X47" s="169"/>
      <c r="Y47" s="167"/>
      <c r="Z47" s="171"/>
      <c r="AA47" s="169">
        <v>1</v>
      </c>
      <c r="AB47" s="167"/>
      <c r="AC47" s="171"/>
      <c r="AD47" s="167"/>
      <c r="AE47" s="169"/>
      <c r="AF47" s="167"/>
      <c r="AG47" s="171">
        <v>1</v>
      </c>
      <c r="AH47" s="169"/>
      <c r="AI47" s="167"/>
      <c r="AJ47" s="171"/>
      <c r="AK47" s="169"/>
      <c r="AL47" s="171"/>
      <c r="AM47" s="169"/>
      <c r="AN47" s="253">
        <v>1</v>
      </c>
      <c r="AO47" s="169"/>
      <c r="AP47" s="171"/>
      <c r="AQ47" s="169"/>
      <c r="AR47" s="171"/>
      <c r="AS47" s="169"/>
      <c r="AT47" s="171">
        <v>2</v>
      </c>
      <c r="AU47" s="169"/>
      <c r="AV47" s="171"/>
      <c r="AW47" s="169"/>
      <c r="AX47" s="254"/>
    </row>
    <row r="48" spans="1:50" x14ac:dyDescent="0.25">
      <c r="N48" s="236" t="s">
        <v>1218</v>
      </c>
      <c r="O48" s="158">
        <f t="shared" si="0"/>
        <v>5</v>
      </c>
      <c r="P48" s="159">
        <f t="shared" si="1"/>
        <v>5</v>
      </c>
      <c r="Q48" s="160">
        <f t="shared" si="2"/>
        <v>0</v>
      </c>
      <c r="R48" s="86">
        <f t="shared" si="3"/>
        <v>2</v>
      </c>
      <c r="S48" s="86">
        <f t="shared" si="4"/>
        <v>3</v>
      </c>
      <c r="T48" s="86">
        <f t="shared" si="5"/>
        <v>3</v>
      </c>
      <c r="U48" s="186">
        <f t="shared" si="6"/>
        <v>2</v>
      </c>
      <c r="V48" s="243"/>
      <c r="W48" s="162"/>
      <c r="X48" s="163"/>
      <c r="Y48" s="162"/>
      <c r="Z48" s="143"/>
      <c r="AA48" s="163"/>
      <c r="AB48" s="162"/>
      <c r="AC48" s="143">
        <v>1</v>
      </c>
      <c r="AD48" s="162"/>
      <c r="AE48" s="163"/>
      <c r="AF48" s="162"/>
      <c r="AG48" s="143"/>
      <c r="AH48" s="163"/>
      <c r="AI48" s="162"/>
      <c r="AJ48" s="143"/>
      <c r="AK48" s="163"/>
      <c r="AL48" s="143">
        <v>1</v>
      </c>
      <c r="AM48" s="163"/>
      <c r="AN48" s="244"/>
      <c r="AO48" s="163"/>
      <c r="AP48" s="143"/>
      <c r="AQ48" s="163">
        <v>1</v>
      </c>
      <c r="AR48" s="143">
        <v>1</v>
      </c>
      <c r="AS48" s="163"/>
      <c r="AT48" s="143"/>
      <c r="AU48" s="163"/>
      <c r="AV48" s="143"/>
      <c r="AW48" s="163">
        <v>1</v>
      </c>
      <c r="AX48" s="245"/>
    </row>
    <row r="49" spans="14:50" x14ac:dyDescent="0.25">
      <c r="N49" s="236" t="s">
        <v>1390</v>
      </c>
      <c r="O49" s="158">
        <f t="shared" si="0"/>
        <v>5</v>
      </c>
      <c r="P49" s="159">
        <f t="shared" si="1"/>
        <v>2</v>
      </c>
      <c r="Q49" s="160">
        <f t="shared" si="2"/>
        <v>3</v>
      </c>
      <c r="R49" s="86">
        <f t="shared" si="3"/>
        <v>1</v>
      </c>
      <c r="S49" s="86">
        <f t="shared" si="4"/>
        <v>1</v>
      </c>
      <c r="T49" s="86">
        <f t="shared" si="5"/>
        <v>1</v>
      </c>
      <c r="U49" s="186">
        <f t="shared" si="6"/>
        <v>1</v>
      </c>
      <c r="V49" s="252"/>
      <c r="W49" s="167">
        <v>1</v>
      </c>
      <c r="X49" s="169"/>
      <c r="Y49" s="167">
        <v>1</v>
      </c>
      <c r="Z49" s="171"/>
      <c r="AA49" s="169"/>
      <c r="AB49" s="167"/>
      <c r="AC49" s="171"/>
      <c r="AD49" s="167"/>
      <c r="AE49" s="169"/>
      <c r="AF49" s="167">
        <v>1</v>
      </c>
      <c r="AG49" s="171">
        <v>1</v>
      </c>
      <c r="AH49" s="169"/>
      <c r="AI49" s="167"/>
      <c r="AJ49" s="171"/>
      <c r="AK49" s="169"/>
      <c r="AL49" s="171"/>
      <c r="AM49" s="169"/>
      <c r="AN49" s="253"/>
      <c r="AO49" s="169"/>
      <c r="AP49" s="171"/>
      <c r="AQ49" s="169"/>
      <c r="AR49" s="171"/>
      <c r="AS49" s="169"/>
      <c r="AT49" s="171"/>
      <c r="AU49" s="169">
        <v>1</v>
      </c>
      <c r="AV49" s="171"/>
      <c r="AW49" s="169"/>
      <c r="AX49" s="254"/>
    </row>
    <row r="50" spans="14:50" x14ac:dyDescent="0.25">
      <c r="N50" s="236" t="s">
        <v>1231</v>
      </c>
      <c r="O50" s="158">
        <f t="shared" si="0"/>
        <v>2</v>
      </c>
      <c r="P50" s="159">
        <f t="shared" si="1"/>
        <v>2</v>
      </c>
      <c r="Q50" s="160">
        <f t="shared" si="2"/>
        <v>0</v>
      </c>
      <c r="R50" s="86">
        <f t="shared" si="3"/>
        <v>0</v>
      </c>
      <c r="S50" s="86">
        <f t="shared" si="4"/>
        <v>2</v>
      </c>
      <c r="T50" s="86">
        <f t="shared" si="5"/>
        <v>2</v>
      </c>
      <c r="U50" s="186">
        <f t="shared" si="6"/>
        <v>0</v>
      </c>
      <c r="V50" s="243"/>
      <c r="W50" s="162"/>
      <c r="X50" s="163"/>
      <c r="Y50" s="162"/>
      <c r="Z50" s="143"/>
      <c r="AA50" s="163"/>
      <c r="AB50" s="162"/>
      <c r="AC50" s="143"/>
      <c r="AD50" s="162"/>
      <c r="AE50" s="163"/>
      <c r="AF50" s="162"/>
      <c r="AG50" s="143"/>
      <c r="AH50" s="163"/>
      <c r="AI50" s="162"/>
      <c r="AJ50" s="143"/>
      <c r="AK50" s="163"/>
      <c r="AL50" s="143"/>
      <c r="AM50" s="163"/>
      <c r="AN50" s="244"/>
      <c r="AO50" s="163"/>
      <c r="AP50" s="143">
        <v>1</v>
      </c>
      <c r="AQ50" s="163"/>
      <c r="AR50" s="143">
        <v>1</v>
      </c>
      <c r="AS50" s="163"/>
      <c r="AT50" s="143"/>
      <c r="AU50" s="163"/>
      <c r="AV50" s="143"/>
      <c r="AW50" s="163"/>
      <c r="AX50" s="245"/>
    </row>
    <row r="51" spans="14:50" x14ac:dyDescent="0.25">
      <c r="N51" s="236" t="s">
        <v>841</v>
      </c>
      <c r="O51" s="158">
        <f t="shared" si="0"/>
        <v>2</v>
      </c>
      <c r="P51" s="159">
        <f t="shared" si="1"/>
        <v>2</v>
      </c>
      <c r="Q51" s="160">
        <f t="shared" si="2"/>
        <v>0</v>
      </c>
      <c r="R51" s="86">
        <f t="shared" si="3"/>
        <v>1</v>
      </c>
      <c r="S51" s="86">
        <f t="shared" si="4"/>
        <v>1</v>
      </c>
      <c r="T51" s="86">
        <f t="shared" si="5"/>
        <v>1</v>
      </c>
      <c r="U51" s="186">
        <f t="shared" si="6"/>
        <v>1</v>
      </c>
      <c r="V51" s="252"/>
      <c r="W51" s="167"/>
      <c r="X51" s="169"/>
      <c r="Y51" s="167"/>
      <c r="Z51" s="171"/>
      <c r="AA51" s="169"/>
      <c r="AB51" s="167"/>
      <c r="AC51" s="171"/>
      <c r="AD51" s="167"/>
      <c r="AE51" s="169"/>
      <c r="AF51" s="167"/>
      <c r="AG51" s="171">
        <v>1</v>
      </c>
      <c r="AH51" s="169"/>
      <c r="AI51" s="167"/>
      <c r="AJ51" s="171"/>
      <c r="AK51" s="169"/>
      <c r="AL51" s="171"/>
      <c r="AM51" s="169"/>
      <c r="AN51" s="253"/>
      <c r="AO51" s="169"/>
      <c r="AP51" s="171"/>
      <c r="AQ51" s="169">
        <v>1</v>
      </c>
      <c r="AR51" s="171"/>
      <c r="AS51" s="169"/>
      <c r="AT51" s="171"/>
      <c r="AU51" s="169"/>
      <c r="AV51" s="171"/>
      <c r="AW51" s="169"/>
      <c r="AX51" s="254"/>
    </row>
    <row r="52" spans="14:50" x14ac:dyDescent="0.25">
      <c r="N52" s="236" t="s">
        <v>1235</v>
      </c>
      <c r="O52" s="158">
        <f t="shared" si="0"/>
        <v>2</v>
      </c>
      <c r="P52" s="159">
        <f t="shared" si="1"/>
        <v>2</v>
      </c>
      <c r="Q52" s="160">
        <f t="shared" si="2"/>
        <v>0</v>
      </c>
      <c r="R52" s="86">
        <f t="shared" si="3"/>
        <v>0</v>
      </c>
      <c r="S52" s="86">
        <f t="shared" si="4"/>
        <v>2</v>
      </c>
      <c r="T52" s="86">
        <f t="shared" si="5"/>
        <v>2</v>
      </c>
      <c r="U52" s="186">
        <f t="shared" si="6"/>
        <v>0</v>
      </c>
      <c r="V52" s="243"/>
      <c r="W52" s="162"/>
      <c r="X52" s="163"/>
      <c r="Y52" s="162"/>
      <c r="Z52" s="143"/>
      <c r="AA52" s="163"/>
      <c r="AB52" s="162"/>
      <c r="AC52" s="143"/>
      <c r="AD52" s="162"/>
      <c r="AE52" s="163"/>
      <c r="AF52" s="162"/>
      <c r="AG52" s="143"/>
      <c r="AH52" s="163"/>
      <c r="AI52" s="162"/>
      <c r="AJ52" s="143"/>
      <c r="AK52" s="163"/>
      <c r="AL52" s="143"/>
      <c r="AM52" s="163"/>
      <c r="AN52" s="244"/>
      <c r="AO52" s="163"/>
      <c r="AP52" s="143"/>
      <c r="AQ52" s="163"/>
      <c r="AR52" s="143"/>
      <c r="AS52" s="163"/>
      <c r="AT52" s="143">
        <v>2</v>
      </c>
      <c r="AU52" s="163"/>
      <c r="AV52" s="143"/>
      <c r="AW52" s="163"/>
      <c r="AX52" s="245"/>
    </row>
    <row r="53" spans="14:50" x14ac:dyDescent="0.25">
      <c r="N53" s="236" t="s">
        <v>1391</v>
      </c>
      <c r="O53" s="158">
        <f t="shared" si="0"/>
        <v>1</v>
      </c>
      <c r="P53" s="159">
        <f t="shared" si="1"/>
        <v>1</v>
      </c>
      <c r="Q53" s="160">
        <f t="shared" si="2"/>
        <v>0</v>
      </c>
      <c r="R53" s="86">
        <f t="shared" si="3"/>
        <v>0</v>
      </c>
      <c r="S53" s="86">
        <f t="shared" si="4"/>
        <v>1</v>
      </c>
      <c r="T53" s="86">
        <f t="shared" si="5"/>
        <v>0</v>
      </c>
      <c r="U53" s="186">
        <f t="shared" si="6"/>
        <v>1</v>
      </c>
      <c r="V53" s="252"/>
      <c r="W53" s="167"/>
      <c r="X53" s="169"/>
      <c r="Y53" s="167"/>
      <c r="Z53" s="171"/>
      <c r="AA53" s="169"/>
      <c r="AB53" s="167"/>
      <c r="AC53" s="171"/>
      <c r="AD53" s="167"/>
      <c r="AE53" s="169"/>
      <c r="AF53" s="167"/>
      <c r="AG53" s="171"/>
      <c r="AH53" s="169"/>
      <c r="AI53" s="167"/>
      <c r="AJ53" s="171"/>
      <c r="AK53" s="169"/>
      <c r="AL53" s="171"/>
      <c r="AM53" s="169"/>
      <c r="AN53" s="253"/>
      <c r="AO53" s="169">
        <v>1</v>
      </c>
      <c r="AP53" s="171"/>
      <c r="AQ53" s="169"/>
      <c r="AR53" s="171"/>
      <c r="AS53" s="169"/>
      <c r="AT53" s="171"/>
      <c r="AU53" s="169"/>
      <c r="AV53" s="171"/>
      <c r="AW53" s="169"/>
      <c r="AX53" s="254"/>
    </row>
    <row r="54" spans="14:50" x14ac:dyDescent="0.25">
      <c r="N54" s="236" t="s">
        <v>838</v>
      </c>
      <c r="O54" s="158">
        <f t="shared" si="0"/>
        <v>1</v>
      </c>
      <c r="P54" s="159">
        <f t="shared" si="1"/>
        <v>1</v>
      </c>
      <c r="Q54" s="160">
        <f t="shared" si="2"/>
        <v>0</v>
      </c>
      <c r="R54" s="86">
        <f t="shared" si="3"/>
        <v>0</v>
      </c>
      <c r="S54" s="86">
        <f t="shared" si="4"/>
        <v>1</v>
      </c>
      <c r="T54" s="86">
        <f t="shared" si="5"/>
        <v>0</v>
      </c>
      <c r="U54" s="186">
        <f t="shared" si="6"/>
        <v>1</v>
      </c>
      <c r="V54" s="243"/>
      <c r="W54" s="162"/>
      <c r="X54" s="163"/>
      <c r="Y54" s="162"/>
      <c r="Z54" s="143"/>
      <c r="AA54" s="163"/>
      <c r="AB54" s="162"/>
      <c r="AC54" s="143"/>
      <c r="AD54" s="162"/>
      <c r="AE54" s="163"/>
      <c r="AF54" s="162"/>
      <c r="AG54" s="143"/>
      <c r="AH54" s="163"/>
      <c r="AI54" s="162"/>
      <c r="AJ54" s="143"/>
      <c r="AK54" s="163"/>
      <c r="AL54" s="143"/>
      <c r="AM54" s="163"/>
      <c r="AN54" s="244"/>
      <c r="AO54" s="163"/>
      <c r="AP54" s="143"/>
      <c r="AQ54" s="163"/>
      <c r="AR54" s="143"/>
      <c r="AS54" s="163"/>
      <c r="AT54" s="143"/>
      <c r="AU54" s="163"/>
      <c r="AV54" s="143"/>
      <c r="AW54" s="163">
        <v>1</v>
      </c>
      <c r="AX54" s="245"/>
    </row>
    <row r="55" spans="14:50" x14ac:dyDescent="0.25">
      <c r="N55" s="236" t="s">
        <v>1392</v>
      </c>
      <c r="O55" s="158">
        <f t="shared" si="0"/>
        <v>1</v>
      </c>
      <c r="P55" s="159">
        <f t="shared" si="1"/>
        <v>1</v>
      </c>
      <c r="Q55" s="160">
        <f t="shared" si="2"/>
        <v>0</v>
      </c>
      <c r="R55" s="86">
        <f t="shared" si="3"/>
        <v>0</v>
      </c>
      <c r="S55" s="86">
        <f t="shared" si="4"/>
        <v>1</v>
      </c>
      <c r="T55" s="86">
        <f t="shared" si="5"/>
        <v>0</v>
      </c>
      <c r="U55" s="186">
        <f t="shared" si="6"/>
        <v>1</v>
      </c>
      <c r="V55" s="252"/>
      <c r="W55" s="167"/>
      <c r="X55" s="169"/>
      <c r="Y55" s="167"/>
      <c r="Z55" s="171"/>
      <c r="AA55" s="169"/>
      <c r="AB55" s="167"/>
      <c r="AC55" s="171"/>
      <c r="AD55" s="167"/>
      <c r="AE55" s="169"/>
      <c r="AF55" s="167"/>
      <c r="AG55" s="171"/>
      <c r="AH55" s="169"/>
      <c r="AI55" s="167"/>
      <c r="AJ55" s="171"/>
      <c r="AK55" s="169"/>
      <c r="AL55" s="171"/>
      <c r="AM55" s="169"/>
      <c r="AN55" s="253"/>
      <c r="AO55" s="169"/>
      <c r="AP55" s="171"/>
      <c r="AQ55" s="169"/>
      <c r="AR55" s="171"/>
      <c r="AS55" s="169"/>
      <c r="AT55" s="171"/>
      <c r="AU55" s="169"/>
      <c r="AV55" s="171"/>
      <c r="AW55" s="169">
        <v>1</v>
      </c>
      <c r="AX55" s="254"/>
    </row>
    <row r="56" spans="14:50" x14ac:dyDescent="0.25">
      <c r="N56" s="236" t="s">
        <v>1393</v>
      </c>
      <c r="O56" s="158">
        <f t="shared" si="0"/>
        <v>1</v>
      </c>
      <c r="P56" s="159">
        <f t="shared" si="1"/>
        <v>0</v>
      </c>
      <c r="Q56" s="160">
        <f t="shared" si="2"/>
        <v>1</v>
      </c>
      <c r="R56" s="86">
        <f t="shared" si="3"/>
        <v>0</v>
      </c>
      <c r="S56" s="86">
        <f t="shared" si="4"/>
        <v>0</v>
      </c>
      <c r="T56" s="86">
        <f t="shared" si="5"/>
        <v>0</v>
      </c>
      <c r="U56" s="186">
        <f t="shared" si="6"/>
        <v>0</v>
      </c>
      <c r="V56" s="243"/>
      <c r="W56" s="162"/>
      <c r="X56" s="163"/>
      <c r="Y56" s="162"/>
      <c r="Z56" s="143"/>
      <c r="AA56" s="163"/>
      <c r="AB56" s="162"/>
      <c r="AC56" s="143"/>
      <c r="AD56" s="162"/>
      <c r="AE56" s="163"/>
      <c r="AF56" s="162">
        <v>1</v>
      </c>
      <c r="AG56" s="143"/>
      <c r="AH56" s="163"/>
      <c r="AI56" s="162"/>
      <c r="AJ56" s="143"/>
      <c r="AK56" s="163"/>
      <c r="AL56" s="143"/>
      <c r="AM56" s="163"/>
      <c r="AN56" s="244"/>
      <c r="AO56" s="163"/>
      <c r="AP56" s="143"/>
      <c r="AQ56" s="163"/>
      <c r="AR56" s="143"/>
      <c r="AS56" s="163"/>
      <c r="AT56" s="143"/>
      <c r="AU56" s="163"/>
      <c r="AV56" s="143"/>
      <c r="AW56" s="163"/>
      <c r="AX56" s="245"/>
    </row>
    <row r="57" spans="14:50" x14ac:dyDescent="0.25">
      <c r="N57" s="236" t="s">
        <v>1394</v>
      </c>
      <c r="O57" s="158">
        <f t="shared" si="0"/>
        <v>1</v>
      </c>
      <c r="P57" s="159">
        <f t="shared" si="1"/>
        <v>0</v>
      </c>
      <c r="Q57" s="160">
        <f t="shared" si="2"/>
        <v>1</v>
      </c>
      <c r="R57" s="86">
        <f t="shared" si="3"/>
        <v>0</v>
      </c>
      <c r="S57" s="86">
        <f t="shared" si="4"/>
        <v>0</v>
      </c>
      <c r="T57" s="86">
        <f t="shared" si="5"/>
        <v>0</v>
      </c>
      <c r="U57" s="186">
        <f t="shared" si="6"/>
        <v>0</v>
      </c>
      <c r="V57" s="252"/>
      <c r="W57" s="167"/>
      <c r="X57" s="169"/>
      <c r="Y57" s="167"/>
      <c r="Z57" s="171"/>
      <c r="AA57" s="169"/>
      <c r="AB57" s="167"/>
      <c r="AC57" s="171"/>
      <c r="AD57" s="167">
        <v>1</v>
      </c>
      <c r="AE57" s="169"/>
      <c r="AF57" s="167"/>
      <c r="AG57" s="171"/>
      <c r="AH57" s="169"/>
      <c r="AI57" s="167"/>
      <c r="AJ57" s="171"/>
      <c r="AK57" s="169"/>
      <c r="AL57" s="171"/>
      <c r="AM57" s="169"/>
      <c r="AN57" s="253"/>
      <c r="AO57" s="169"/>
      <c r="AP57" s="171"/>
      <c r="AQ57" s="169"/>
      <c r="AR57" s="171"/>
      <c r="AS57" s="169"/>
      <c r="AT57" s="171"/>
      <c r="AU57" s="169"/>
      <c r="AV57" s="171"/>
      <c r="AW57" s="169"/>
      <c r="AX57" s="254"/>
    </row>
    <row r="58" spans="14:50" x14ac:dyDescent="0.25">
      <c r="N58" s="255" t="s">
        <v>1395</v>
      </c>
      <c r="O58" s="256">
        <f t="shared" si="0"/>
        <v>1</v>
      </c>
      <c r="P58" s="257">
        <f t="shared" si="1"/>
        <v>1</v>
      </c>
      <c r="Q58" s="258">
        <f t="shared" si="2"/>
        <v>0</v>
      </c>
      <c r="R58" s="93">
        <f t="shared" si="3"/>
        <v>0</v>
      </c>
      <c r="S58" s="93">
        <f t="shared" si="4"/>
        <v>1</v>
      </c>
      <c r="T58" s="93">
        <f t="shared" si="5"/>
        <v>1</v>
      </c>
      <c r="U58" s="259">
        <f t="shared" si="6"/>
        <v>0</v>
      </c>
      <c r="V58" s="260"/>
      <c r="W58" s="261"/>
      <c r="X58" s="262"/>
      <c r="Y58" s="261"/>
      <c r="Z58" s="263"/>
      <c r="AA58" s="262"/>
      <c r="AB58" s="261"/>
      <c r="AC58" s="263"/>
      <c r="AD58" s="261"/>
      <c r="AE58" s="262"/>
      <c r="AF58" s="261"/>
      <c r="AG58" s="263"/>
      <c r="AH58" s="262"/>
      <c r="AI58" s="261"/>
      <c r="AJ58" s="263"/>
      <c r="AK58" s="262"/>
      <c r="AL58" s="263"/>
      <c r="AM58" s="262"/>
      <c r="AN58" s="264"/>
      <c r="AO58" s="262"/>
      <c r="AP58" s="263"/>
      <c r="AQ58" s="262"/>
      <c r="AR58" s="263"/>
      <c r="AS58" s="262"/>
      <c r="AT58" s="263"/>
      <c r="AU58" s="262"/>
      <c r="AV58" s="263"/>
      <c r="AW58" s="262"/>
      <c r="AX58" s="265">
        <v>1</v>
      </c>
    </row>
    <row r="59" spans="14:50" x14ac:dyDescent="0.25">
      <c r="N59" s="266" t="s">
        <v>849</v>
      </c>
      <c r="O59" s="267">
        <f t="shared" si="0"/>
        <v>42</v>
      </c>
      <c r="P59" s="268">
        <f t="shared" si="1"/>
        <v>35</v>
      </c>
      <c r="Q59" s="269">
        <f t="shared" si="2"/>
        <v>7</v>
      </c>
      <c r="R59" s="101">
        <f t="shared" si="3"/>
        <v>12</v>
      </c>
      <c r="S59" s="101">
        <f t="shared" si="4"/>
        <v>23</v>
      </c>
      <c r="T59" s="101">
        <f t="shared" si="5"/>
        <v>20</v>
      </c>
      <c r="U59" s="270">
        <f t="shared" si="6"/>
        <v>15</v>
      </c>
      <c r="V59" s="271">
        <f t="shared" ref="V59:AX59" si="7">SUM(V45:V58)</f>
        <v>1</v>
      </c>
      <c r="W59" s="272">
        <f t="shared" si="7"/>
        <v>1</v>
      </c>
      <c r="X59" s="273">
        <f t="shared" si="7"/>
        <v>1</v>
      </c>
      <c r="Y59" s="272">
        <f t="shared" si="7"/>
        <v>1</v>
      </c>
      <c r="Z59" s="274">
        <f t="shared" si="7"/>
        <v>0</v>
      </c>
      <c r="AA59" s="273">
        <f t="shared" si="7"/>
        <v>1</v>
      </c>
      <c r="AB59" s="272">
        <f t="shared" si="7"/>
        <v>1</v>
      </c>
      <c r="AC59" s="274">
        <f t="shared" si="7"/>
        <v>3</v>
      </c>
      <c r="AD59" s="272">
        <f t="shared" si="7"/>
        <v>1</v>
      </c>
      <c r="AE59" s="273">
        <f t="shared" si="7"/>
        <v>0</v>
      </c>
      <c r="AF59" s="272">
        <f t="shared" si="7"/>
        <v>2</v>
      </c>
      <c r="AG59" s="274">
        <f t="shared" si="7"/>
        <v>4</v>
      </c>
      <c r="AH59" s="273">
        <f t="shared" si="7"/>
        <v>0</v>
      </c>
      <c r="AI59" s="272">
        <f t="shared" si="7"/>
        <v>0</v>
      </c>
      <c r="AJ59" s="274">
        <f t="shared" si="7"/>
        <v>1</v>
      </c>
      <c r="AK59" s="273">
        <f t="shared" si="7"/>
        <v>0</v>
      </c>
      <c r="AL59" s="274">
        <f t="shared" si="7"/>
        <v>1</v>
      </c>
      <c r="AM59" s="275">
        <f t="shared" si="7"/>
        <v>1</v>
      </c>
      <c r="AN59" s="276">
        <f t="shared" si="7"/>
        <v>2</v>
      </c>
      <c r="AO59" s="273">
        <f t="shared" si="7"/>
        <v>2</v>
      </c>
      <c r="AP59" s="274">
        <f t="shared" si="7"/>
        <v>1</v>
      </c>
      <c r="AQ59" s="273">
        <f t="shared" si="7"/>
        <v>6</v>
      </c>
      <c r="AR59" s="274">
        <f t="shared" si="7"/>
        <v>2</v>
      </c>
      <c r="AS59" s="273">
        <f t="shared" si="7"/>
        <v>0</v>
      </c>
      <c r="AT59" s="274">
        <f t="shared" si="7"/>
        <v>5</v>
      </c>
      <c r="AU59" s="273">
        <f t="shared" si="7"/>
        <v>1</v>
      </c>
      <c r="AV59" s="274">
        <f t="shared" si="7"/>
        <v>0</v>
      </c>
      <c r="AW59" s="273">
        <f t="shared" si="7"/>
        <v>3</v>
      </c>
      <c r="AX59" s="277">
        <f t="shared" si="7"/>
        <v>1</v>
      </c>
    </row>
    <row r="60" spans="14:50" x14ac:dyDescent="0.25">
      <c r="N60" s="189"/>
      <c r="O60" s="141"/>
      <c r="P60" s="141"/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1"/>
      <c r="AH60" s="141"/>
      <c r="AI60" s="141"/>
      <c r="AJ60" s="141"/>
      <c r="AK60" s="141"/>
      <c r="AL60" s="141"/>
      <c r="AM60" s="141"/>
      <c r="AN60" s="141"/>
      <c r="AO60" s="141"/>
      <c r="AP60" s="141"/>
      <c r="AQ60" s="141"/>
      <c r="AR60" s="141"/>
      <c r="AS60" s="141"/>
      <c r="AT60" s="141"/>
      <c r="AU60" s="141"/>
      <c r="AV60" s="141"/>
      <c r="AW60" s="141"/>
      <c r="AX60"/>
    </row>
    <row r="61" spans="14:50" x14ac:dyDescent="0.25">
      <c r="N61" s="218" t="s">
        <v>591</v>
      </c>
      <c r="O61" s="909" t="s">
        <v>820</v>
      </c>
      <c r="P61" s="909"/>
      <c r="Q61" s="909"/>
      <c r="R61" s="909"/>
      <c r="S61" s="909"/>
      <c r="T61" s="909"/>
      <c r="U61" s="909" t="s">
        <v>821</v>
      </c>
      <c r="V61" s="909"/>
      <c r="W61" s="909"/>
      <c r="X61" s="909"/>
      <c r="Y61" s="909"/>
      <c r="Z61" s="909"/>
      <c r="AA61" s="909"/>
      <c r="AB61" s="909"/>
      <c r="AC61" s="909"/>
      <c r="AD61" s="909"/>
      <c r="AE61" s="909"/>
      <c r="AF61" s="909" t="s">
        <v>822</v>
      </c>
      <c r="AG61" s="909"/>
      <c r="AH61" s="909"/>
      <c r="AI61" s="909"/>
      <c r="AJ61" s="909"/>
      <c r="AK61" s="909"/>
      <c r="AL61" s="909"/>
      <c r="AM61" s="909"/>
      <c r="AN61" s="909"/>
      <c r="AO61" s="909"/>
      <c r="AP61" s="909"/>
      <c r="AQ61" s="1"/>
      <c r="AR61" s="1"/>
      <c r="AS61" s="1"/>
      <c r="AT61" s="1"/>
      <c r="AU61" s="1"/>
      <c r="AV61" s="1"/>
      <c r="AW61" s="1"/>
      <c r="AX61"/>
    </row>
    <row r="62" spans="14:50" ht="78.75" x14ac:dyDescent="0.25">
      <c r="N62" s="278" t="s">
        <v>823</v>
      </c>
      <c r="O62" s="910" t="s">
        <v>1206</v>
      </c>
      <c r="P62" s="910"/>
      <c r="Q62" s="280" t="s">
        <v>827</v>
      </c>
      <c r="R62" s="225" t="s">
        <v>828</v>
      </c>
      <c r="S62" s="225" t="s">
        <v>829</v>
      </c>
      <c r="T62" s="226" t="s">
        <v>830</v>
      </c>
      <c r="U62" s="281" t="s">
        <v>1396</v>
      </c>
      <c r="V62" s="282" t="s">
        <v>1397</v>
      </c>
      <c r="W62" s="283" t="s">
        <v>557</v>
      </c>
      <c r="X62" s="282" t="s">
        <v>385</v>
      </c>
      <c r="Y62" s="283" t="s">
        <v>1398</v>
      </c>
      <c r="Z62" s="282" t="s">
        <v>1399</v>
      </c>
      <c r="AA62" s="283" t="s">
        <v>1400</v>
      </c>
      <c r="AB62" s="282" t="s">
        <v>136</v>
      </c>
      <c r="AC62" s="283" t="s">
        <v>1401</v>
      </c>
      <c r="AD62" s="282" t="s">
        <v>1402</v>
      </c>
      <c r="AE62" s="284" t="s">
        <v>448</v>
      </c>
      <c r="AF62" s="285" t="s">
        <v>1396</v>
      </c>
      <c r="AG62" s="283" t="s">
        <v>1397</v>
      </c>
      <c r="AH62" s="282" t="s">
        <v>557</v>
      </c>
      <c r="AI62" s="283" t="s">
        <v>385</v>
      </c>
      <c r="AJ62" s="282" t="s">
        <v>1398</v>
      </c>
      <c r="AK62" s="283" t="s">
        <v>1399</v>
      </c>
      <c r="AL62" s="282" t="s">
        <v>1400</v>
      </c>
      <c r="AM62" s="283" t="s">
        <v>136</v>
      </c>
      <c r="AN62" s="282" t="s">
        <v>1401</v>
      </c>
      <c r="AO62" s="283" t="s">
        <v>1402</v>
      </c>
      <c r="AP62" s="286" t="s">
        <v>448</v>
      </c>
      <c r="AQ62" s="1"/>
      <c r="AR62" s="1"/>
      <c r="AS62" s="1"/>
      <c r="AT62" s="1"/>
      <c r="AU62" s="1"/>
      <c r="AV62" s="1"/>
      <c r="AW62" s="1"/>
      <c r="AX62"/>
    </row>
    <row r="63" spans="14:50" x14ac:dyDescent="0.25">
      <c r="N63" s="236" t="s">
        <v>840</v>
      </c>
      <c r="O63" s="911">
        <f t="shared" ref="O63:O77" si="8">SUM(U63:AP63)</f>
        <v>13</v>
      </c>
      <c r="P63" s="911"/>
      <c r="Q63" s="288">
        <f t="shared" ref="Q63:Q77" si="9">SUM(U63:AE63)</f>
        <v>7</v>
      </c>
      <c r="R63" s="250">
        <f t="shared" ref="R63:R77" si="10">SUM(AF63:AP63)</f>
        <v>6</v>
      </c>
      <c r="S63" s="250">
        <f t="shared" ref="S63:S77" si="11">SUM(V63,X63,Z63,AB63,AD63,AF63,AH63,AJ63,AL63,AN63,AP63)</f>
        <v>9</v>
      </c>
      <c r="T63" s="289">
        <f t="shared" ref="T63:T77" si="12">SUM(U63,W63,Y63,AA63,AC63,AE63,AG63,AI63,AK63,AM63,AO63)</f>
        <v>4</v>
      </c>
      <c r="U63" s="290"/>
      <c r="V63" s="171">
        <v>1</v>
      </c>
      <c r="W63" s="169"/>
      <c r="X63" s="171">
        <v>2</v>
      </c>
      <c r="Y63" s="169">
        <v>1</v>
      </c>
      <c r="Z63" s="171"/>
      <c r="AA63" s="169">
        <v>1</v>
      </c>
      <c r="AB63" s="143">
        <v>2</v>
      </c>
      <c r="AC63" s="163"/>
      <c r="AD63" s="143"/>
      <c r="AE63" s="291"/>
      <c r="AF63" s="244"/>
      <c r="AG63" s="163"/>
      <c r="AH63" s="143"/>
      <c r="AI63" s="163">
        <v>1</v>
      </c>
      <c r="AJ63" s="143">
        <v>2</v>
      </c>
      <c r="AK63" s="163">
        <v>1</v>
      </c>
      <c r="AL63" s="143">
        <v>2</v>
      </c>
      <c r="AM63" s="163"/>
      <c r="AN63" s="143"/>
      <c r="AO63" s="163"/>
      <c r="AP63" s="245"/>
      <c r="AQ63" s="1"/>
      <c r="AR63" s="1"/>
      <c r="AS63" s="1"/>
      <c r="AT63" s="1"/>
      <c r="AU63" s="1"/>
      <c r="AV63" s="1"/>
      <c r="AW63" s="1"/>
      <c r="AX63"/>
    </row>
    <row r="64" spans="14:50" x14ac:dyDescent="0.25">
      <c r="N64" s="236" t="s">
        <v>1403</v>
      </c>
      <c r="O64" s="904">
        <f t="shared" si="8"/>
        <v>8</v>
      </c>
      <c r="P64" s="904"/>
      <c r="Q64" s="288">
        <f t="shared" si="9"/>
        <v>5</v>
      </c>
      <c r="R64" s="250">
        <f t="shared" si="10"/>
        <v>3</v>
      </c>
      <c r="S64" s="250">
        <f t="shared" si="11"/>
        <v>5</v>
      </c>
      <c r="T64" s="289">
        <f t="shared" si="12"/>
        <v>3</v>
      </c>
      <c r="U64" s="290"/>
      <c r="V64" s="171">
        <v>2</v>
      </c>
      <c r="W64" s="163"/>
      <c r="X64" s="143"/>
      <c r="Y64" s="163"/>
      <c r="Z64" s="143"/>
      <c r="AA64" s="163">
        <v>2</v>
      </c>
      <c r="AB64" s="171">
        <v>1</v>
      </c>
      <c r="AC64" s="169"/>
      <c r="AD64" s="171"/>
      <c r="AE64" s="292"/>
      <c r="AF64" s="253"/>
      <c r="AG64" s="169"/>
      <c r="AH64" s="171"/>
      <c r="AI64" s="169"/>
      <c r="AJ64" s="171"/>
      <c r="AK64" s="169"/>
      <c r="AL64" s="171"/>
      <c r="AM64" s="169">
        <v>1</v>
      </c>
      <c r="AN64" s="171">
        <v>1</v>
      </c>
      <c r="AO64" s="169"/>
      <c r="AP64" s="254">
        <v>1</v>
      </c>
      <c r="AQ64" s="1"/>
      <c r="AR64" s="1"/>
      <c r="AS64" s="1"/>
      <c r="AT64" s="1"/>
      <c r="AU64" s="1"/>
      <c r="AV64" s="1"/>
      <c r="AW64" s="1"/>
      <c r="AX64"/>
    </row>
    <row r="65" spans="14:50" x14ac:dyDescent="0.25">
      <c r="N65" s="236" t="s">
        <v>1404</v>
      </c>
      <c r="O65" s="904">
        <f>SUM(U65:AP65)</f>
        <v>4</v>
      </c>
      <c r="P65" s="904"/>
      <c r="Q65" s="288">
        <f>SUM(U65:AE65)</f>
        <v>2</v>
      </c>
      <c r="R65" s="250">
        <f>SUM(AF65:AP65)</f>
        <v>2</v>
      </c>
      <c r="S65" s="250">
        <f>SUM(V65,X65,Z65,AB65,AD65,AF65,AH65,AJ65,AL65,AN65,AP65)</f>
        <v>2</v>
      </c>
      <c r="T65" s="289">
        <f>SUM(U65,W65,Y65,AA65,AC65,AE65,AG65,AI65,AK65,AM65,AO65)</f>
        <v>2</v>
      </c>
      <c r="U65" s="290"/>
      <c r="V65" s="171">
        <v>1</v>
      </c>
      <c r="W65" s="169">
        <v>1</v>
      </c>
      <c r="X65" s="171"/>
      <c r="Y65" s="169"/>
      <c r="Z65" s="171"/>
      <c r="AA65" s="169"/>
      <c r="AB65" s="171"/>
      <c r="AC65" s="169"/>
      <c r="AD65" s="171"/>
      <c r="AE65" s="292"/>
      <c r="AF65" s="253"/>
      <c r="AG65" s="169"/>
      <c r="AH65" s="171"/>
      <c r="AI65" s="169">
        <v>1</v>
      </c>
      <c r="AJ65" s="171"/>
      <c r="AK65" s="169"/>
      <c r="AL65" s="171"/>
      <c r="AM65" s="169"/>
      <c r="AN65" s="171">
        <v>1</v>
      </c>
      <c r="AO65" s="169"/>
      <c r="AP65" s="254"/>
      <c r="AQ65" s="1"/>
      <c r="AR65" s="1"/>
      <c r="AS65" s="1"/>
      <c r="AT65" s="1"/>
      <c r="AU65" s="1"/>
      <c r="AV65" s="1"/>
      <c r="AW65" s="1"/>
      <c r="AX65"/>
    </row>
    <row r="66" spans="14:50" x14ac:dyDescent="0.25">
      <c r="N66" s="236" t="s">
        <v>843</v>
      </c>
      <c r="O66" s="904">
        <f>SUM(U66:AP66)</f>
        <v>3</v>
      </c>
      <c r="P66" s="904"/>
      <c r="Q66" s="288">
        <f>SUM(U66:AE66)</f>
        <v>2</v>
      </c>
      <c r="R66" s="250">
        <f>SUM(AF66:AP66)</f>
        <v>1</v>
      </c>
      <c r="S66" s="250">
        <f>SUM(V66,X66,Z66,AB66,AD66,AF66,AH66,AJ66,AL66,AN66,AP66)</f>
        <v>0</v>
      </c>
      <c r="T66" s="289">
        <f>SUM(U66,W66,Y66,AA66,AC66,AE66,AG66,AI66,AK66,AM66,AO66)</f>
        <v>3</v>
      </c>
      <c r="U66" s="290">
        <v>1</v>
      </c>
      <c r="V66" s="171"/>
      <c r="W66" s="169"/>
      <c r="X66" s="171"/>
      <c r="Y66" s="169"/>
      <c r="Z66" s="171"/>
      <c r="AA66" s="169"/>
      <c r="AB66" s="171"/>
      <c r="AC66" s="169">
        <v>1</v>
      </c>
      <c r="AD66" s="171"/>
      <c r="AE66" s="292"/>
      <c r="AF66" s="253"/>
      <c r="AG66" s="169"/>
      <c r="AH66" s="171"/>
      <c r="AI66" s="169"/>
      <c r="AJ66" s="171"/>
      <c r="AK66" s="169">
        <v>1</v>
      </c>
      <c r="AL66" s="171"/>
      <c r="AM66" s="169"/>
      <c r="AN66" s="171"/>
      <c r="AO66" s="169"/>
      <c r="AP66" s="254"/>
      <c r="AQ66" s="1"/>
      <c r="AR66" s="1"/>
      <c r="AS66" s="1"/>
      <c r="AT66" s="1"/>
      <c r="AU66" s="1"/>
      <c r="AV66" s="1"/>
      <c r="AW66" s="1"/>
      <c r="AX66"/>
    </row>
    <row r="67" spans="14:50" x14ac:dyDescent="0.25">
      <c r="N67" s="236" t="s">
        <v>838</v>
      </c>
      <c r="O67" s="904">
        <f>SUM(U67:AP67)</f>
        <v>3</v>
      </c>
      <c r="P67" s="904"/>
      <c r="Q67" s="288">
        <f>SUM(U67:AE67)</f>
        <v>2</v>
      </c>
      <c r="R67" s="250">
        <f>SUM(AF67:AP67)</f>
        <v>1</v>
      </c>
      <c r="S67" s="250">
        <f>SUM(V67,X67,Z67,AB67,AD67,AF67,AH67,AJ67,AL67,AN67,AP67)</f>
        <v>2</v>
      </c>
      <c r="T67" s="289">
        <f>SUM(U67,W67,Y67,AA67,AC67,AE67,AG67,AI67,AK67,AM67,AO67)</f>
        <v>1</v>
      </c>
      <c r="U67" s="290"/>
      <c r="V67" s="171"/>
      <c r="W67" s="169"/>
      <c r="X67" s="171">
        <v>1</v>
      </c>
      <c r="Y67" s="169"/>
      <c r="Z67" s="171"/>
      <c r="AA67" s="169"/>
      <c r="AB67" s="171"/>
      <c r="AC67" s="169"/>
      <c r="AD67" s="171"/>
      <c r="AE67" s="292">
        <v>1</v>
      </c>
      <c r="AF67" s="253"/>
      <c r="AG67" s="169"/>
      <c r="AH67" s="171"/>
      <c r="AI67" s="169"/>
      <c r="AJ67" s="171">
        <v>1</v>
      </c>
      <c r="AK67" s="169"/>
      <c r="AL67" s="171"/>
      <c r="AM67" s="169"/>
      <c r="AN67" s="171"/>
      <c r="AO67" s="169"/>
      <c r="AP67" s="254"/>
      <c r="AQ67" s="1"/>
      <c r="AR67" s="1"/>
      <c r="AS67" s="1"/>
      <c r="AT67" s="1"/>
      <c r="AU67" s="1"/>
      <c r="AV67" s="1"/>
      <c r="AW67" s="1"/>
      <c r="AX67"/>
    </row>
    <row r="68" spans="14:50" x14ac:dyDescent="0.25">
      <c r="N68" s="246" t="s">
        <v>1389</v>
      </c>
      <c r="O68" s="904">
        <f>SUM(U68:AP68)</f>
        <v>2</v>
      </c>
      <c r="P68" s="904"/>
      <c r="Q68" s="288">
        <f>SUM(U68:AE68)</f>
        <v>2</v>
      </c>
      <c r="R68" s="250">
        <f>SUM(AF68:AP68)</f>
        <v>0</v>
      </c>
      <c r="S68" s="250">
        <f>SUM(V68,X68,Z68,AB68,AD68,AF68,AH68,AJ68,AL68,AN68,AP68)</f>
        <v>2</v>
      </c>
      <c r="T68" s="289">
        <f>SUM(U68,W68,Y68,AA68,AC68,AE68,AG68,AI68,AK68,AM68,AO68)</f>
        <v>0</v>
      </c>
      <c r="U68" s="290"/>
      <c r="V68" s="171"/>
      <c r="W68" s="169"/>
      <c r="X68" s="171">
        <v>2</v>
      </c>
      <c r="Y68" s="169"/>
      <c r="Z68" s="171"/>
      <c r="AA68" s="169"/>
      <c r="AB68" s="171"/>
      <c r="AC68" s="169"/>
      <c r="AD68" s="171"/>
      <c r="AE68" s="292"/>
      <c r="AF68" s="253"/>
      <c r="AG68" s="169"/>
      <c r="AH68" s="171"/>
      <c r="AI68" s="169"/>
      <c r="AJ68" s="171"/>
      <c r="AK68" s="169"/>
      <c r="AL68" s="171"/>
      <c r="AM68" s="169"/>
      <c r="AN68" s="171"/>
      <c r="AO68" s="169"/>
      <c r="AP68" s="254"/>
      <c r="AQ68" s="1"/>
      <c r="AR68" s="1"/>
      <c r="AS68" s="1"/>
      <c r="AT68" s="1"/>
      <c r="AU68" s="1"/>
      <c r="AV68" s="1"/>
      <c r="AW68" s="1"/>
      <c r="AX68"/>
    </row>
    <row r="69" spans="14:50" x14ac:dyDescent="0.25">
      <c r="N69" s="236" t="s">
        <v>845</v>
      </c>
      <c r="O69" s="904">
        <f>SUM(U69:AP69)</f>
        <v>1</v>
      </c>
      <c r="P69" s="904"/>
      <c r="Q69" s="288">
        <f>SUM(U69:AE69)</f>
        <v>1</v>
      </c>
      <c r="R69" s="250">
        <f>SUM(AF69:AP69)</f>
        <v>0</v>
      </c>
      <c r="S69" s="250">
        <f>SUM(V69,X69,Z69,AB69,AD69,AF69,AH69,AJ69,AL69,AN69,AP69)</f>
        <v>0</v>
      </c>
      <c r="T69" s="289">
        <f>SUM(U69,W69,Y69,AA69,AC69,AE69,AG69,AI69,AK69,AM69,AO69)</f>
        <v>1</v>
      </c>
      <c r="U69" s="290">
        <v>1</v>
      </c>
      <c r="V69" s="171"/>
      <c r="W69" s="169"/>
      <c r="X69" s="171"/>
      <c r="Y69" s="169"/>
      <c r="Z69" s="171"/>
      <c r="AA69" s="169"/>
      <c r="AB69" s="171"/>
      <c r="AC69" s="169"/>
      <c r="AD69" s="171"/>
      <c r="AE69" s="292"/>
      <c r="AF69" s="253"/>
      <c r="AG69" s="169"/>
      <c r="AH69" s="171"/>
      <c r="AI69" s="169"/>
      <c r="AJ69" s="171"/>
      <c r="AK69" s="169"/>
      <c r="AL69" s="171"/>
      <c r="AM69" s="169"/>
      <c r="AN69" s="171"/>
      <c r="AO69" s="169"/>
      <c r="AP69" s="254"/>
      <c r="AQ69" s="1"/>
      <c r="AR69" s="1"/>
      <c r="AS69" s="1"/>
      <c r="AT69" s="1"/>
      <c r="AU69" s="1"/>
      <c r="AV69" s="1"/>
      <c r="AW69" s="1"/>
      <c r="AX69"/>
    </row>
    <row r="70" spans="14:50" x14ac:dyDescent="0.25">
      <c r="N70" s="236" t="s">
        <v>1405</v>
      </c>
      <c r="O70" s="904">
        <f t="shared" si="8"/>
        <v>1</v>
      </c>
      <c r="P70" s="904"/>
      <c r="Q70" s="288">
        <f t="shared" si="9"/>
        <v>1</v>
      </c>
      <c r="R70" s="250">
        <f t="shared" si="10"/>
        <v>0</v>
      </c>
      <c r="S70" s="250">
        <f t="shared" si="11"/>
        <v>0</v>
      </c>
      <c r="T70" s="289">
        <f t="shared" si="12"/>
        <v>1</v>
      </c>
      <c r="U70" s="293"/>
      <c r="V70" s="143"/>
      <c r="W70" s="173"/>
      <c r="X70" s="177"/>
      <c r="Y70" s="173"/>
      <c r="Z70" s="177"/>
      <c r="AA70" s="173"/>
      <c r="AB70" s="177"/>
      <c r="AC70" s="173"/>
      <c r="AD70" s="177"/>
      <c r="AE70" s="294">
        <v>1</v>
      </c>
      <c r="AF70" s="253"/>
      <c r="AG70" s="169"/>
      <c r="AH70" s="171"/>
      <c r="AI70" s="169"/>
      <c r="AJ70" s="171"/>
      <c r="AK70" s="169"/>
      <c r="AL70" s="171"/>
      <c r="AM70" s="169"/>
      <c r="AN70" s="171"/>
      <c r="AO70" s="169"/>
      <c r="AP70" s="254"/>
      <c r="AQ70" s="1"/>
      <c r="AR70" s="1"/>
      <c r="AS70" s="1"/>
      <c r="AT70" s="1"/>
      <c r="AU70" s="1"/>
      <c r="AV70" s="1"/>
      <c r="AW70" s="1"/>
      <c r="AX70"/>
    </row>
    <row r="71" spans="14:50" x14ac:dyDescent="0.25">
      <c r="N71" s="236" t="s">
        <v>1253</v>
      </c>
      <c r="O71" s="904">
        <f t="shared" si="8"/>
        <v>1</v>
      </c>
      <c r="P71" s="904"/>
      <c r="Q71" s="288">
        <f t="shared" si="9"/>
        <v>0</v>
      </c>
      <c r="R71" s="250">
        <f t="shared" si="10"/>
        <v>1</v>
      </c>
      <c r="S71" s="250">
        <f t="shared" si="11"/>
        <v>1</v>
      </c>
      <c r="T71" s="289">
        <f t="shared" si="12"/>
        <v>0</v>
      </c>
      <c r="U71" s="290"/>
      <c r="V71" s="171"/>
      <c r="W71" s="169"/>
      <c r="X71" s="171"/>
      <c r="Y71" s="169"/>
      <c r="Z71" s="171"/>
      <c r="AA71" s="169"/>
      <c r="AB71" s="171"/>
      <c r="AC71" s="169"/>
      <c r="AD71" s="171"/>
      <c r="AE71" s="292"/>
      <c r="AF71" s="253">
        <v>1</v>
      </c>
      <c r="AG71" s="169"/>
      <c r="AH71" s="171"/>
      <c r="AI71" s="169"/>
      <c r="AJ71" s="171"/>
      <c r="AK71" s="169"/>
      <c r="AL71" s="171"/>
      <c r="AM71" s="169"/>
      <c r="AN71" s="171"/>
      <c r="AO71" s="169"/>
      <c r="AP71" s="254"/>
      <c r="AQ71" s="1"/>
      <c r="AR71" s="1"/>
      <c r="AS71" s="1"/>
      <c r="AT71" s="1"/>
      <c r="AU71" s="1"/>
      <c r="AV71" s="1"/>
      <c r="AW71" s="1"/>
      <c r="AX71"/>
    </row>
    <row r="72" spans="14:50" x14ac:dyDescent="0.25">
      <c r="N72" s="236" t="s">
        <v>1252</v>
      </c>
      <c r="O72" s="904">
        <f t="shared" si="8"/>
        <v>1</v>
      </c>
      <c r="P72" s="904"/>
      <c r="Q72" s="288">
        <f t="shared" si="9"/>
        <v>0</v>
      </c>
      <c r="R72" s="250">
        <f t="shared" si="10"/>
        <v>1</v>
      </c>
      <c r="S72" s="250">
        <f t="shared" si="11"/>
        <v>1</v>
      </c>
      <c r="T72" s="289">
        <f t="shared" si="12"/>
        <v>0</v>
      </c>
      <c r="U72" s="293"/>
      <c r="V72" s="171"/>
      <c r="W72" s="169"/>
      <c r="X72" s="171"/>
      <c r="Y72" s="169"/>
      <c r="Z72" s="171"/>
      <c r="AA72" s="169"/>
      <c r="AB72" s="171"/>
      <c r="AC72" s="169"/>
      <c r="AD72" s="171"/>
      <c r="AE72" s="292"/>
      <c r="AF72" s="253"/>
      <c r="AG72" s="169"/>
      <c r="AH72" s="171"/>
      <c r="AI72" s="169"/>
      <c r="AJ72" s="171">
        <v>1</v>
      </c>
      <c r="AK72" s="169"/>
      <c r="AL72" s="171"/>
      <c r="AM72" s="169"/>
      <c r="AN72" s="171"/>
      <c r="AO72" s="169"/>
      <c r="AP72" s="254"/>
      <c r="AQ72" s="1"/>
      <c r="AR72" s="1"/>
      <c r="AS72" s="1"/>
      <c r="AT72" s="1"/>
      <c r="AU72" s="1"/>
      <c r="AV72" s="1"/>
      <c r="AW72" s="1"/>
      <c r="AX72"/>
    </row>
    <row r="73" spans="14:50" x14ac:dyDescent="0.25">
      <c r="N73" s="236" t="s">
        <v>1406</v>
      </c>
      <c r="O73" s="904">
        <f t="shared" si="8"/>
        <v>1</v>
      </c>
      <c r="P73" s="904"/>
      <c r="Q73" s="288">
        <f t="shared" si="9"/>
        <v>0</v>
      </c>
      <c r="R73" s="250">
        <f t="shared" si="10"/>
        <v>1</v>
      </c>
      <c r="S73" s="250">
        <f t="shared" si="11"/>
        <v>1</v>
      </c>
      <c r="T73" s="289">
        <f t="shared" si="12"/>
        <v>0</v>
      </c>
      <c r="U73" s="290"/>
      <c r="V73" s="171"/>
      <c r="W73" s="169"/>
      <c r="X73" s="171"/>
      <c r="Y73" s="169"/>
      <c r="Z73" s="171"/>
      <c r="AA73" s="169"/>
      <c r="AB73" s="171"/>
      <c r="AC73" s="169"/>
      <c r="AD73" s="171"/>
      <c r="AE73" s="292"/>
      <c r="AF73" s="253"/>
      <c r="AG73" s="169"/>
      <c r="AH73" s="171"/>
      <c r="AI73" s="169"/>
      <c r="AJ73" s="171">
        <v>1</v>
      </c>
      <c r="AK73" s="169"/>
      <c r="AL73" s="171"/>
      <c r="AM73" s="169"/>
      <c r="AN73" s="171"/>
      <c r="AO73" s="169"/>
      <c r="AP73" s="254"/>
      <c r="AQ73" s="1"/>
      <c r="AR73" s="1"/>
      <c r="AS73" s="1"/>
      <c r="AT73" s="1"/>
      <c r="AU73" s="1"/>
      <c r="AV73" s="1"/>
      <c r="AW73" s="1"/>
      <c r="AX73"/>
    </row>
    <row r="74" spans="14:50" x14ac:dyDescent="0.25">
      <c r="N74" s="236" t="s">
        <v>1250</v>
      </c>
      <c r="O74" s="904">
        <f t="shared" si="8"/>
        <v>1</v>
      </c>
      <c r="P74" s="904"/>
      <c r="Q74" s="288">
        <f t="shared" si="9"/>
        <v>0</v>
      </c>
      <c r="R74" s="250">
        <f t="shared" si="10"/>
        <v>1</v>
      </c>
      <c r="S74" s="250">
        <f t="shared" si="11"/>
        <v>0</v>
      </c>
      <c r="T74" s="289">
        <f t="shared" si="12"/>
        <v>1</v>
      </c>
      <c r="U74" s="293"/>
      <c r="V74" s="143"/>
      <c r="W74" s="163"/>
      <c r="X74" s="143"/>
      <c r="Y74" s="163"/>
      <c r="Z74" s="143"/>
      <c r="AA74" s="163"/>
      <c r="AB74" s="143"/>
      <c r="AC74" s="163"/>
      <c r="AD74" s="143"/>
      <c r="AE74" s="291"/>
      <c r="AF74" s="244"/>
      <c r="AG74" s="163"/>
      <c r="AH74" s="143"/>
      <c r="AI74" s="163"/>
      <c r="AJ74" s="143"/>
      <c r="AK74" s="163">
        <v>1</v>
      </c>
      <c r="AL74" s="143"/>
      <c r="AM74" s="163"/>
      <c r="AN74" s="143"/>
      <c r="AO74" s="163"/>
      <c r="AP74" s="245"/>
      <c r="AQ74" s="1"/>
      <c r="AR74" s="1"/>
      <c r="AS74" s="1"/>
      <c r="AT74" s="1"/>
      <c r="AU74" s="1"/>
      <c r="AV74" s="1"/>
      <c r="AW74" s="1"/>
      <c r="AX74"/>
    </row>
    <row r="75" spans="14:50" x14ac:dyDescent="0.25">
      <c r="N75" s="236" t="s">
        <v>1407</v>
      </c>
      <c r="O75" s="904">
        <f t="shared" si="8"/>
        <v>1</v>
      </c>
      <c r="P75" s="904"/>
      <c r="Q75" s="288">
        <f t="shared" si="9"/>
        <v>0</v>
      </c>
      <c r="R75" s="250">
        <f t="shared" si="10"/>
        <v>1</v>
      </c>
      <c r="S75" s="250">
        <f t="shared" si="11"/>
        <v>1</v>
      </c>
      <c r="T75" s="289">
        <f t="shared" si="12"/>
        <v>0</v>
      </c>
      <c r="U75" s="290"/>
      <c r="V75" s="171"/>
      <c r="W75" s="169"/>
      <c r="X75" s="171"/>
      <c r="Y75" s="169"/>
      <c r="Z75" s="171"/>
      <c r="AA75" s="169"/>
      <c r="AB75" s="171"/>
      <c r="AC75" s="169"/>
      <c r="AD75" s="171"/>
      <c r="AE75" s="292"/>
      <c r="AF75" s="253"/>
      <c r="AG75" s="169"/>
      <c r="AH75" s="171"/>
      <c r="AI75" s="169"/>
      <c r="AJ75" s="171"/>
      <c r="AK75" s="169"/>
      <c r="AL75" s="171"/>
      <c r="AM75" s="169"/>
      <c r="AN75" s="171">
        <v>1</v>
      </c>
      <c r="AO75" s="169"/>
      <c r="AP75" s="254"/>
      <c r="AQ75" s="1"/>
      <c r="AR75" s="1"/>
      <c r="AS75" s="1"/>
      <c r="AT75" s="1"/>
      <c r="AU75" s="1"/>
      <c r="AV75" s="1"/>
      <c r="AW75" s="1"/>
      <c r="AX75"/>
    </row>
    <row r="76" spans="14:50" x14ac:dyDescent="0.25">
      <c r="N76" s="236" t="s">
        <v>1050</v>
      </c>
      <c r="O76" s="912">
        <f>SUM(U76:AP76)</f>
        <v>6</v>
      </c>
      <c r="P76" s="912"/>
      <c r="Q76" s="288">
        <f>SUM(U76:AE76)</f>
        <v>3</v>
      </c>
      <c r="R76" s="250">
        <f>SUM(AF76:AP76)</f>
        <v>3</v>
      </c>
      <c r="S76" s="250">
        <f>SUM(V76,X76,Z76,AB76,AD76,AF76,AH76,AJ76,AL76,AN76,AP76)</f>
        <v>3</v>
      </c>
      <c r="T76" s="289">
        <f>SUM(U76,W76,Y76,AA76,AC76,AE76,AG76,AI76,AK76,AM76,AO76)</f>
        <v>3</v>
      </c>
      <c r="U76" s="290"/>
      <c r="V76" s="171"/>
      <c r="W76" s="169"/>
      <c r="X76" s="171"/>
      <c r="Y76" s="169"/>
      <c r="Z76" s="171"/>
      <c r="AA76" s="169"/>
      <c r="AB76" s="171"/>
      <c r="AC76" s="169"/>
      <c r="AD76" s="171">
        <v>3</v>
      </c>
      <c r="AE76" s="291"/>
      <c r="AF76" s="244"/>
      <c r="AG76" s="163"/>
      <c r="AH76" s="143"/>
      <c r="AI76" s="163"/>
      <c r="AJ76" s="143"/>
      <c r="AK76" s="163"/>
      <c r="AL76" s="143"/>
      <c r="AM76" s="163"/>
      <c r="AN76" s="143"/>
      <c r="AO76" s="163">
        <v>3</v>
      </c>
      <c r="AP76" s="245"/>
      <c r="AQ76" s="1"/>
      <c r="AR76" s="1"/>
      <c r="AS76" s="1"/>
      <c r="AT76" s="1"/>
      <c r="AU76" s="1"/>
      <c r="AV76" s="1"/>
      <c r="AW76" s="1"/>
      <c r="AX76"/>
    </row>
    <row r="77" spans="14:50" x14ac:dyDescent="0.25">
      <c r="N77" s="266" t="s">
        <v>849</v>
      </c>
      <c r="O77" s="913">
        <f t="shared" si="8"/>
        <v>46</v>
      </c>
      <c r="P77" s="913"/>
      <c r="Q77" s="295">
        <f t="shared" si="9"/>
        <v>25</v>
      </c>
      <c r="R77" s="101">
        <f t="shared" si="10"/>
        <v>21</v>
      </c>
      <c r="S77" s="101">
        <f t="shared" si="11"/>
        <v>27</v>
      </c>
      <c r="T77" s="270">
        <f t="shared" si="12"/>
        <v>19</v>
      </c>
      <c r="U77" s="296">
        <f t="shared" ref="U77:AP77" si="13">SUM(U63:U76)</f>
        <v>2</v>
      </c>
      <c r="V77" s="297">
        <f t="shared" si="13"/>
        <v>4</v>
      </c>
      <c r="W77" s="298">
        <f t="shared" si="13"/>
        <v>1</v>
      </c>
      <c r="X77" s="297">
        <f t="shared" si="13"/>
        <v>5</v>
      </c>
      <c r="Y77" s="298">
        <f t="shared" si="13"/>
        <v>1</v>
      </c>
      <c r="Z77" s="297">
        <f t="shared" si="13"/>
        <v>0</v>
      </c>
      <c r="AA77" s="298">
        <f t="shared" si="13"/>
        <v>3</v>
      </c>
      <c r="AB77" s="297">
        <f t="shared" si="13"/>
        <v>3</v>
      </c>
      <c r="AC77" s="298">
        <f t="shared" si="13"/>
        <v>1</v>
      </c>
      <c r="AD77" s="297">
        <f t="shared" si="13"/>
        <v>3</v>
      </c>
      <c r="AE77" s="299">
        <f t="shared" si="13"/>
        <v>2</v>
      </c>
      <c r="AF77" s="300">
        <f t="shared" si="13"/>
        <v>1</v>
      </c>
      <c r="AG77" s="298">
        <f t="shared" si="13"/>
        <v>0</v>
      </c>
      <c r="AH77" s="297">
        <f t="shared" si="13"/>
        <v>0</v>
      </c>
      <c r="AI77" s="298">
        <f t="shared" si="13"/>
        <v>2</v>
      </c>
      <c r="AJ77" s="297">
        <f t="shared" si="13"/>
        <v>5</v>
      </c>
      <c r="AK77" s="298">
        <f t="shared" si="13"/>
        <v>3</v>
      </c>
      <c r="AL77" s="297">
        <f t="shared" si="13"/>
        <v>2</v>
      </c>
      <c r="AM77" s="298">
        <f t="shared" si="13"/>
        <v>1</v>
      </c>
      <c r="AN77" s="297">
        <f t="shared" si="13"/>
        <v>3</v>
      </c>
      <c r="AO77" s="298">
        <f t="shared" si="13"/>
        <v>3</v>
      </c>
      <c r="AP77" s="301">
        <f t="shared" si="13"/>
        <v>1</v>
      </c>
      <c r="AQ77" s="1"/>
      <c r="AR77" s="1"/>
      <c r="AS77" s="1"/>
      <c r="AT77" s="1"/>
      <c r="AU77" s="1"/>
      <c r="AV77" s="1"/>
      <c r="AW77" s="1"/>
      <c r="AX77"/>
    </row>
    <row r="78" spans="14:50" x14ac:dyDescent="0.25">
      <c r="N78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/>
    </row>
    <row r="79" spans="14:50" x14ac:dyDescent="0.25">
      <c r="N79" s="218" t="s">
        <v>594</v>
      </c>
      <c r="O79" s="909" t="s">
        <v>820</v>
      </c>
      <c r="P79" s="909"/>
      <c r="Q79" s="909"/>
      <c r="R79" s="909"/>
      <c r="S79" s="909"/>
      <c r="T79" s="909"/>
      <c r="U79" s="909" t="s">
        <v>821</v>
      </c>
      <c r="V79" s="909"/>
      <c r="W79" s="909"/>
      <c r="X79" s="909"/>
      <c r="Y79" s="909"/>
      <c r="Z79" s="909"/>
      <c r="AA79" s="909"/>
      <c r="AB79" s="909"/>
      <c r="AC79" s="909"/>
      <c r="AD79" s="909"/>
      <c r="AE79" s="909"/>
      <c r="AF79" s="909" t="s">
        <v>822</v>
      </c>
      <c r="AG79" s="909"/>
      <c r="AH79" s="909"/>
      <c r="AI79" s="909"/>
      <c r="AJ79" s="909"/>
      <c r="AK79" s="909"/>
      <c r="AL79" s="909"/>
      <c r="AM79" s="909"/>
      <c r="AN79" s="909"/>
      <c r="AO79" s="909"/>
      <c r="AP79" s="909"/>
      <c r="AQ79" s="1"/>
      <c r="AR79" s="1"/>
      <c r="AS79" s="1"/>
      <c r="AT79" s="1"/>
      <c r="AU79" s="1"/>
      <c r="AV79" s="1"/>
      <c r="AW79" s="1"/>
      <c r="AX79"/>
    </row>
    <row r="80" spans="14:50" ht="80.25" x14ac:dyDescent="0.25">
      <c r="N80" s="302" t="s">
        <v>823</v>
      </c>
      <c r="O80" s="910" t="s">
        <v>1206</v>
      </c>
      <c r="P80" s="910"/>
      <c r="Q80" s="303" t="s">
        <v>827</v>
      </c>
      <c r="R80" s="304" t="s">
        <v>828</v>
      </c>
      <c r="S80" s="304" t="s">
        <v>829</v>
      </c>
      <c r="T80" s="305" t="s">
        <v>830</v>
      </c>
      <c r="U80" s="306" t="s">
        <v>1408</v>
      </c>
      <c r="V80" s="230" t="s">
        <v>1387</v>
      </c>
      <c r="W80" s="230" t="s">
        <v>1260</v>
      </c>
      <c r="X80" s="229" t="s">
        <v>1409</v>
      </c>
      <c r="Y80" s="230" t="s">
        <v>1410</v>
      </c>
      <c r="Z80" s="229" t="s">
        <v>1264</v>
      </c>
      <c r="AA80" s="230" t="s">
        <v>1411</v>
      </c>
      <c r="AB80" s="229" t="s">
        <v>554</v>
      </c>
      <c r="AC80" s="230" t="s">
        <v>1412</v>
      </c>
      <c r="AD80" s="229" t="s">
        <v>1413</v>
      </c>
      <c r="AE80" s="235" t="s">
        <v>1414</v>
      </c>
      <c r="AF80" s="233" t="s">
        <v>1408</v>
      </c>
      <c r="AG80" s="229" t="s">
        <v>1387</v>
      </c>
      <c r="AH80" s="229" t="s">
        <v>1260</v>
      </c>
      <c r="AI80" s="230" t="s">
        <v>1409</v>
      </c>
      <c r="AJ80" s="229" t="s">
        <v>1410</v>
      </c>
      <c r="AK80" s="230" t="s">
        <v>1264</v>
      </c>
      <c r="AL80" s="229" t="s">
        <v>1411</v>
      </c>
      <c r="AM80" s="230" t="s">
        <v>554</v>
      </c>
      <c r="AN80" s="229" t="s">
        <v>1412</v>
      </c>
      <c r="AO80" s="230" t="s">
        <v>1413</v>
      </c>
      <c r="AP80" s="232" t="s">
        <v>1414</v>
      </c>
      <c r="AQ80" s="1"/>
      <c r="AR80" s="1"/>
      <c r="AS80" s="1"/>
      <c r="AT80" s="1"/>
      <c r="AU80" s="1"/>
      <c r="AV80" s="1"/>
      <c r="AW80" s="1"/>
      <c r="AX80"/>
    </row>
    <row r="81" spans="14:50" x14ac:dyDescent="0.25">
      <c r="N81" s="236" t="s">
        <v>1394</v>
      </c>
      <c r="O81" s="911">
        <f t="shared" ref="O81:O97" si="14">SUM(U81:AP81)</f>
        <v>6</v>
      </c>
      <c r="P81" s="911"/>
      <c r="Q81" s="307">
        <f t="shared" ref="Q81:Q97" si="15">SUM(U81:AE81)</f>
        <v>4</v>
      </c>
      <c r="R81" s="308">
        <f t="shared" ref="R81:R97" si="16">SUM(AF81:AP81)</f>
        <v>2</v>
      </c>
      <c r="S81" s="308">
        <f t="shared" ref="S81:S97" si="17">SUM(V81,W81,Y81,AA81,AC81,AE81,AF81,AI81,AK81,AM81,AO81)</f>
        <v>5</v>
      </c>
      <c r="T81" s="309">
        <f t="shared" ref="T81:T97" si="18">SUM(U81,X81,Z81,AB81,AD81,AG81,AH81,AJ81,AL81,AN81,AP81)</f>
        <v>1</v>
      </c>
      <c r="U81" s="310"/>
      <c r="V81" s="240"/>
      <c r="W81" s="240"/>
      <c r="X81" s="239"/>
      <c r="Y81" s="240"/>
      <c r="Z81" s="239"/>
      <c r="AA81" s="240"/>
      <c r="AB81" s="239"/>
      <c r="AC81" s="240"/>
      <c r="AD81" s="239"/>
      <c r="AE81" s="242">
        <v>4</v>
      </c>
      <c r="AF81" s="240">
        <v>1</v>
      </c>
      <c r="AG81" s="239"/>
      <c r="AH81" s="239">
        <v>1</v>
      </c>
      <c r="AI81" s="240"/>
      <c r="AJ81" s="239"/>
      <c r="AK81" s="240"/>
      <c r="AL81" s="239"/>
      <c r="AM81" s="240"/>
      <c r="AN81" s="239"/>
      <c r="AO81" s="240"/>
      <c r="AP81" s="311"/>
      <c r="AQ81" s="1"/>
      <c r="AR81" s="1"/>
      <c r="AS81" s="1"/>
      <c r="AT81" s="1"/>
      <c r="AU81" s="1"/>
      <c r="AV81" s="1"/>
      <c r="AW81" s="1"/>
      <c r="AX81"/>
    </row>
    <row r="82" spans="14:50" x14ac:dyDescent="0.25">
      <c r="N82" s="246" t="s">
        <v>1270</v>
      </c>
      <c r="O82" s="914">
        <f t="shared" si="14"/>
        <v>4</v>
      </c>
      <c r="P82" s="914"/>
      <c r="Q82" s="288">
        <f t="shared" si="15"/>
        <v>4</v>
      </c>
      <c r="R82" s="250">
        <f t="shared" si="16"/>
        <v>0</v>
      </c>
      <c r="S82" s="250">
        <f t="shared" si="17"/>
        <v>1</v>
      </c>
      <c r="T82" s="251">
        <f t="shared" si="18"/>
        <v>3</v>
      </c>
      <c r="U82" s="293">
        <v>3</v>
      </c>
      <c r="V82" s="143"/>
      <c r="W82" s="143">
        <v>1</v>
      </c>
      <c r="X82" s="163"/>
      <c r="Y82" s="143"/>
      <c r="Z82" s="163"/>
      <c r="AA82" s="143"/>
      <c r="AB82" s="163"/>
      <c r="AC82" s="143"/>
      <c r="AD82" s="163"/>
      <c r="AE82" s="245"/>
      <c r="AF82" s="143"/>
      <c r="AG82" s="163"/>
      <c r="AH82" s="163"/>
      <c r="AI82" s="143"/>
      <c r="AJ82" s="163"/>
      <c r="AK82" s="143"/>
      <c r="AL82" s="163"/>
      <c r="AM82" s="143"/>
      <c r="AN82" s="163"/>
      <c r="AO82" s="143"/>
      <c r="AP82" s="291"/>
      <c r="AQ82" s="1"/>
      <c r="AR82" s="1"/>
      <c r="AS82" s="1"/>
      <c r="AT82" s="1"/>
      <c r="AU82" s="1"/>
      <c r="AV82" s="1"/>
      <c r="AW82" s="1"/>
      <c r="AX82"/>
    </row>
    <row r="83" spans="14:50" x14ac:dyDescent="0.25">
      <c r="N83" s="236" t="s">
        <v>1250</v>
      </c>
      <c r="O83" s="904">
        <f t="shared" si="14"/>
        <v>4</v>
      </c>
      <c r="P83" s="904"/>
      <c r="Q83" s="288">
        <f t="shared" si="15"/>
        <v>4</v>
      </c>
      <c r="R83" s="250">
        <f t="shared" si="16"/>
        <v>0</v>
      </c>
      <c r="S83" s="250">
        <f t="shared" si="17"/>
        <v>1</v>
      </c>
      <c r="T83" s="251">
        <f t="shared" si="18"/>
        <v>3</v>
      </c>
      <c r="U83" s="290"/>
      <c r="V83" s="171"/>
      <c r="W83" s="171">
        <v>1</v>
      </c>
      <c r="X83" s="169">
        <v>1</v>
      </c>
      <c r="Y83" s="171"/>
      <c r="Z83" s="169">
        <v>1</v>
      </c>
      <c r="AA83" s="171"/>
      <c r="AB83" s="169"/>
      <c r="AC83" s="171"/>
      <c r="AD83" s="169">
        <v>1</v>
      </c>
      <c r="AE83" s="254"/>
      <c r="AF83" s="171"/>
      <c r="AG83" s="169"/>
      <c r="AH83" s="169"/>
      <c r="AI83" s="171"/>
      <c r="AJ83" s="169"/>
      <c r="AK83" s="171"/>
      <c r="AL83" s="169"/>
      <c r="AM83" s="171"/>
      <c r="AN83" s="169"/>
      <c r="AO83" s="171"/>
      <c r="AP83" s="292"/>
      <c r="AQ83" s="1"/>
      <c r="AR83" s="1"/>
      <c r="AS83" s="1"/>
      <c r="AT83" s="1"/>
      <c r="AU83" s="1"/>
      <c r="AV83" s="1"/>
      <c r="AW83" s="1"/>
      <c r="AX83"/>
    </row>
    <row r="84" spans="14:50" x14ac:dyDescent="0.25">
      <c r="N84" s="236" t="s">
        <v>1415</v>
      </c>
      <c r="O84" s="914">
        <f t="shared" si="14"/>
        <v>4</v>
      </c>
      <c r="P84" s="914"/>
      <c r="Q84" s="288">
        <f t="shared" si="15"/>
        <v>3</v>
      </c>
      <c r="R84" s="250">
        <f t="shared" si="16"/>
        <v>1</v>
      </c>
      <c r="S84" s="250">
        <f t="shared" si="17"/>
        <v>2</v>
      </c>
      <c r="T84" s="251">
        <f t="shared" si="18"/>
        <v>2</v>
      </c>
      <c r="U84" s="290"/>
      <c r="V84" s="171"/>
      <c r="W84" s="171"/>
      <c r="X84" s="169"/>
      <c r="Y84" s="171">
        <v>1</v>
      </c>
      <c r="Z84" s="169"/>
      <c r="AA84" s="171"/>
      <c r="AB84" s="169"/>
      <c r="AC84" s="171"/>
      <c r="AD84" s="169">
        <v>2</v>
      </c>
      <c r="AE84" s="254"/>
      <c r="AF84" s="171"/>
      <c r="AG84" s="169"/>
      <c r="AH84" s="169"/>
      <c r="AI84" s="171"/>
      <c r="AJ84" s="169"/>
      <c r="AK84" s="171">
        <v>1</v>
      </c>
      <c r="AL84" s="169"/>
      <c r="AM84" s="171"/>
      <c r="AN84" s="169"/>
      <c r="AO84" s="171"/>
      <c r="AP84" s="292"/>
      <c r="AQ84" s="1"/>
      <c r="AR84" s="1"/>
      <c r="AS84" s="1"/>
      <c r="AT84" s="1"/>
      <c r="AU84" s="1"/>
      <c r="AV84" s="1"/>
      <c r="AW84" s="1"/>
      <c r="AX84"/>
    </row>
    <row r="85" spans="14:50" x14ac:dyDescent="0.25">
      <c r="N85" s="236" t="s">
        <v>1416</v>
      </c>
      <c r="O85" s="904">
        <f t="shared" si="14"/>
        <v>2</v>
      </c>
      <c r="P85" s="904"/>
      <c r="Q85" s="188">
        <f t="shared" si="15"/>
        <v>0</v>
      </c>
      <c r="R85" s="86">
        <f t="shared" si="16"/>
        <v>2</v>
      </c>
      <c r="S85" s="86">
        <f t="shared" si="17"/>
        <v>2</v>
      </c>
      <c r="T85" s="186">
        <f t="shared" si="18"/>
        <v>0</v>
      </c>
      <c r="U85" s="290"/>
      <c r="V85" s="171"/>
      <c r="W85" s="171"/>
      <c r="X85" s="169"/>
      <c r="Y85" s="171"/>
      <c r="Z85" s="169"/>
      <c r="AA85" s="171"/>
      <c r="AB85" s="169"/>
      <c r="AC85" s="171"/>
      <c r="AD85" s="169"/>
      <c r="AE85" s="254"/>
      <c r="AF85" s="171">
        <v>2</v>
      </c>
      <c r="AG85" s="169"/>
      <c r="AH85" s="169"/>
      <c r="AI85" s="171"/>
      <c r="AJ85" s="169"/>
      <c r="AK85" s="171"/>
      <c r="AL85" s="169"/>
      <c r="AM85" s="171"/>
      <c r="AN85" s="169"/>
      <c r="AO85" s="171"/>
      <c r="AP85" s="292"/>
      <c r="AQ85" s="1"/>
      <c r="AR85" s="1"/>
      <c r="AS85" s="1"/>
      <c r="AT85" s="1"/>
      <c r="AU85" s="1"/>
      <c r="AV85" s="1"/>
      <c r="AW85" s="1"/>
      <c r="AX85"/>
    </row>
    <row r="86" spans="14:50" x14ac:dyDescent="0.25">
      <c r="N86" s="236" t="s">
        <v>840</v>
      </c>
      <c r="O86" s="904">
        <f t="shared" si="14"/>
        <v>2</v>
      </c>
      <c r="P86" s="904"/>
      <c r="Q86" s="188">
        <f t="shared" si="15"/>
        <v>0</v>
      </c>
      <c r="R86" s="86">
        <f t="shared" si="16"/>
        <v>2</v>
      </c>
      <c r="S86" s="86">
        <f t="shared" si="17"/>
        <v>0</v>
      </c>
      <c r="T86" s="186">
        <f t="shared" si="18"/>
        <v>2</v>
      </c>
      <c r="U86" s="290"/>
      <c r="V86" s="171"/>
      <c r="W86" s="171"/>
      <c r="X86" s="169"/>
      <c r="Y86" s="171"/>
      <c r="Z86" s="169"/>
      <c r="AA86" s="171"/>
      <c r="AB86" s="169"/>
      <c r="AC86" s="171"/>
      <c r="AD86" s="169"/>
      <c r="AE86" s="254"/>
      <c r="AF86" s="171"/>
      <c r="AG86" s="169"/>
      <c r="AH86" s="169">
        <v>2</v>
      </c>
      <c r="AI86" s="171"/>
      <c r="AJ86" s="169"/>
      <c r="AK86" s="171"/>
      <c r="AL86" s="169"/>
      <c r="AM86" s="171"/>
      <c r="AN86" s="169"/>
      <c r="AO86" s="171"/>
      <c r="AP86" s="292"/>
      <c r="AQ86" s="1"/>
      <c r="AR86" s="1"/>
      <c r="AS86" s="1"/>
      <c r="AT86" s="1"/>
      <c r="AU86" s="1"/>
      <c r="AV86" s="1"/>
      <c r="AW86" s="1"/>
      <c r="AX86"/>
    </row>
    <row r="87" spans="14:50" x14ac:dyDescent="0.25">
      <c r="N87" s="236" t="s">
        <v>1404</v>
      </c>
      <c r="O87" s="904">
        <f t="shared" si="14"/>
        <v>1</v>
      </c>
      <c r="P87" s="904"/>
      <c r="Q87" s="288">
        <f t="shared" si="15"/>
        <v>1</v>
      </c>
      <c r="R87" s="250">
        <f t="shared" si="16"/>
        <v>0</v>
      </c>
      <c r="S87" s="250">
        <f t="shared" si="17"/>
        <v>0</v>
      </c>
      <c r="T87" s="251">
        <f t="shared" si="18"/>
        <v>1</v>
      </c>
      <c r="U87" s="293">
        <v>1</v>
      </c>
      <c r="V87" s="171"/>
      <c r="W87" s="171"/>
      <c r="X87" s="169"/>
      <c r="Y87" s="171"/>
      <c r="Z87" s="169"/>
      <c r="AA87" s="171"/>
      <c r="AB87" s="169"/>
      <c r="AC87" s="171"/>
      <c r="AD87" s="169"/>
      <c r="AE87" s="254"/>
      <c r="AF87" s="171"/>
      <c r="AG87" s="169"/>
      <c r="AH87" s="169"/>
      <c r="AI87" s="171"/>
      <c r="AJ87" s="169"/>
      <c r="AK87" s="171"/>
      <c r="AL87" s="169"/>
      <c r="AM87" s="171"/>
      <c r="AN87" s="169"/>
      <c r="AO87" s="171"/>
      <c r="AP87" s="292"/>
      <c r="AQ87" s="1"/>
      <c r="AR87" s="1"/>
      <c r="AS87" s="1"/>
      <c r="AT87" s="1"/>
      <c r="AU87" s="1"/>
      <c r="AV87" s="1"/>
      <c r="AW87" s="1"/>
      <c r="AX87"/>
    </row>
    <row r="88" spans="14:50" x14ac:dyDescent="0.25">
      <c r="N88" s="236" t="s">
        <v>846</v>
      </c>
      <c r="O88" s="914">
        <f t="shared" si="14"/>
        <v>1</v>
      </c>
      <c r="P88" s="914"/>
      <c r="Q88" s="288">
        <f t="shared" si="15"/>
        <v>1</v>
      </c>
      <c r="R88" s="250">
        <f t="shared" si="16"/>
        <v>0</v>
      </c>
      <c r="S88" s="250">
        <f t="shared" si="17"/>
        <v>1</v>
      </c>
      <c r="T88" s="251">
        <f t="shared" si="18"/>
        <v>0</v>
      </c>
      <c r="U88" s="290"/>
      <c r="V88" s="171"/>
      <c r="W88" s="171"/>
      <c r="X88" s="169"/>
      <c r="Y88" s="171">
        <v>1</v>
      </c>
      <c r="Z88" s="169"/>
      <c r="AA88" s="171"/>
      <c r="AB88" s="169"/>
      <c r="AC88" s="171"/>
      <c r="AD88" s="169"/>
      <c r="AE88" s="254"/>
      <c r="AF88" s="171"/>
      <c r="AG88" s="169"/>
      <c r="AH88" s="169"/>
      <c r="AI88" s="171"/>
      <c r="AJ88" s="169"/>
      <c r="AK88" s="171"/>
      <c r="AL88" s="169"/>
      <c r="AM88" s="171"/>
      <c r="AN88" s="169"/>
      <c r="AO88" s="171"/>
      <c r="AP88" s="292"/>
      <c r="AQ88" s="1"/>
      <c r="AR88" s="1"/>
      <c r="AS88" s="1"/>
      <c r="AT88" s="1"/>
      <c r="AU88" s="1"/>
      <c r="AV88" s="1"/>
      <c r="AW88" s="1"/>
      <c r="AX88"/>
    </row>
    <row r="89" spans="14:50" x14ac:dyDescent="0.25">
      <c r="N89" s="236" t="s">
        <v>958</v>
      </c>
      <c r="O89" s="914">
        <f>SUM(U89:AP89)</f>
        <v>1</v>
      </c>
      <c r="P89" s="914"/>
      <c r="Q89" s="288">
        <f>SUM(U89:AE89)</f>
        <v>1</v>
      </c>
      <c r="R89" s="250">
        <f>SUM(AF89:AP89)</f>
        <v>0</v>
      </c>
      <c r="S89" s="250">
        <f>SUM(V89,W89,Y89,AA89,AC89,AE89,AF89,AI89,AK89,AM89,AO89)</f>
        <v>1</v>
      </c>
      <c r="T89" s="251">
        <f>SUM(U89,X89,Z89,AB89,AD89,AG89,AH89,AJ89,AL89,AN89,AP89)</f>
        <v>0</v>
      </c>
      <c r="U89" s="290"/>
      <c r="V89" s="171">
        <v>1</v>
      </c>
      <c r="W89" s="171"/>
      <c r="X89" s="169"/>
      <c r="Y89" s="171"/>
      <c r="Z89" s="169"/>
      <c r="AA89" s="171"/>
      <c r="AB89" s="169"/>
      <c r="AC89" s="171"/>
      <c r="AD89" s="169"/>
      <c r="AE89" s="254"/>
      <c r="AF89" s="171"/>
      <c r="AG89" s="169"/>
      <c r="AH89" s="169"/>
      <c r="AI89" s="171"/>
      <c r="AJ89" s="169"/>
      <c r="AK89" s="171"/>
      <c r="AL89" s="169"/>
      <c r="AM89" s="171"/>
      <c r="AN89" s="169"/>
      <c r="AO89" s="171"/>
      <c r="AP89" s="292"/>
      <c r="AQ89" s="1"/>
      <c r="AR89" s="1"/>
      <c r="AS89" s="1"/>
      <c r="AT89" s="1"/>
      <c r="AU89" s="1"/>
      <c r="AV89" s="1"/>
      <c r="AW89" s="1"/>
      <c r="AX89"/>
    </row>
    <row r="90" spans="14:50" x14ac:dyDescent="0.25">
      <c r="N90" s="236" t="s">
        <v>1268</v>
      </c>
      <c r="O90" s="914">
        <f t="shared" si="14"/>
        <v>1</v>
      </c>
      <c r="P90" s="914"/>
      <c r="Q90" s="288">
        <f t="shared" si="15"/>
        <v>1</v>
      </c>
      <c r="R90" s="250">
        <f t="shared" si="16"/>
        <v>0</v>
      </c>
      <c r="S90" s="250">
        <f t="shared" si="17"/>
        <v>0</v>
      </c>
      <c r="T90" s="251">
        <f t="shared" si="18"/>
        <v>1</v>
      </c>
      <c r="U90" s="290"/>
      <c r="V90" s="171"/>
      <c r="W90" s="171"/>
      <c r="X90" s="169"/>
      <c r="Y90" s="171"/>
      <c r="Z90" s="169">
        <v>1</v>
      </c>
      <c r="AA90" s="171"/>
      <c r="AB90" s="169"/>
      <c r="AC90" s="171"/>
      <c r="AD90" s="169"/>
      <c r="AE90" s="254"/>
      <c r="AF90" s="171"/>
      <c r="AG90" s="169"/>
      <c r="AH90" s="169"/>
      <c r="AI90" s="171"/>
      <c r="AJ90" s="169"/>
      <c r="AK90" s="171"/>
      <c r="AL90" s="169"/>
      <c r="AM90" s="171"/>
      <c r="AN90" s="169"/>
      <c r="AO90" s="171"/>
      <c r="AP90" s="292"/>
      <c r="AQ90" s="1"/>
      <c r="AR90" s="1"/>
      <c r="AS90" s="1"/>
      <c r="AT90" s="1"/>
      <c r="AU90" s="1"/>
      <c r="AV90" s="1"/>
      <c r="AW90" s="1"/>
      <c r="AX90"/>
    </row>
    <row r="91" spans="14:50" x14ac:dyDescent="0.25">
      <c r="N91" s="255" t="s">
        <v>37</v>
      </c>
      <c r="O91" s="912">
        <f>SUM(U91:AP91)</f>
        <v>1</v>
      </c>
      <c r="P91" s="912"/>
      <c r="Q91" s="312">
        <f>SUM(U91:AE91)</f>
        <v>1</v>
      </c>
      <c r="R91" s="313">
        <f>SUM(AF91:AP91)</f>
        <v>0</v>
      </c>
      <c r="S91" s="313">
        <f>SUM(V91,W91,Y91,AA91,AC91,AE91,AF91,AI91,AK91,AM91,AO91)</f>
        <v>1</v>
      </c>
      <c r="T91" s="314">
        <f>SUM(U91,X91,Z91,AB91,AD91,AG91,AH91,AJ91,AL91,AN91,AP91)</f>
        <v>0</v>
      </c>
      <c r="U91" s="293"/>
      <c r="V91" s="143"/>
      <c r="W91" s="143"/>
      <c r="X91" s="163"/>
      <c r="Y91" s="143"/>
      <c r="Z91" s="163"/>
      <c r="AA91" s="143"/>
      <c r="AB91" s="163"/>
      <c r="AC91" s="143"/>
      <c r="AD91" s="163"/>
      <c r="AE91" s="245">
        <v>1</v>
      </c>
      <c r="AF91" s="143"/>
      <c r="AG91" s="163"/>
      <c r="AH91" s="163"/>
      <c r="AI91" s="143"/>
      <c r="AJ91" s="163"/>
      <c r="AK91" s="143"/>
      <c r="AL91" s="163"/>
      <c r="AM91" s="143"/>
      <c r="AN91" s="163"/>
      <c r="AO91" s="143"/>
      <c r="AP91" s="291"/>
      <c r="AQ91" s="1"/>
      <c r="AR91" s="1"/>
      <c r="AS91" s="1"/>
      <c r="AT91" s="1"/>
      <c r="AU91" s="1"/>
      <c r="AV91" s="1"/>
      <c r="AW91" s="1"/>
      <c r="AX91"/>
    </row>
    <row r="92" spans="14:50" x14ac:dyDescent="0.25">
      <c r="N92" s="236" t="s">
        <v>1417</v>
      </c>
      <c r="O92" s="904">
        <f>SUM(U92:AP92)</f>
        <v>1</v>
      </c>
      <c r="P92" s="904"/>
      <c r="Q92" s="188">
        <f>SUM(U92:AE92)</f>
        <v>0</v>
      </c>
      <c r="R92" s="86">
        <f>SUM(AF92:AP92)</f>
        <v>1</v>
      </c>
      <c r="S92" s="86">
        <f>SUM(V92,W92,Y92,AA92,AC92,AE92,AF92,AI92,AK92,AM92,AO92)</f>
        <v>1</v>
      </c>
      <c r="T92" s="186">
        <f>SUM(U92,X92,Z92,AB92,AD92,AG92,AH92,AJ92,AL92,AN92,AP92)</f>
        <v>0</v>
      </c>
      <c r="U92" s="290"/>
      <c r="V92" s="171"/>
      <c r="W92" s="171"/>
      <c r="X92" s="169"/>
      <c r="Y92" s="171"/>
      <c r="Z92" s="169"/>
      <c r="AA92" s="171"/>
      <c r="AB92" s="169"/>
      <c r="AC92" s="171"/>
      <c r="AD92" s="169"/>
      <c r="AE92" s="254"/>
      <c r="AF92" s="171"/>
      <c r="AG92" s="169"/>
      <c r="AH92" s="169"/>
      <c r="AI92" s="171"/>
      <c r="AJ92" s="169"/>
      <c r="AK92" s="171">
        <v>1</v>
      </c>
      <c r="AL92" s="169"/>
      <c r="AM92" s="171"/>
      <c r="AN92" s="169"/>
      <c r="AO92" s="171"/>
      <c r="AP92" s="292"/>
      <c r="AQ92" s="1"/>
      <c r="AR92" s="1"/>
      <c r="AS92" s="1"/>
      <c r="AT92" s="1"/>
      <c r="AU92" s="1"/>
      <c r="AV92" s="1"/>
      <c r="AW92" s="1"/>
      <c r="AX92"/>
    </row>
    <row r="93" spans="14:50" x14ac:dyDescent="0.25">
      <c r="N93" s="236" t="s">
        <v>1403</v>
      </c>
      <c r="O93" s="904">
        <f>SUM(U93:AP93)</f>
        <v>1</v>
      </c>
      <c r="P93" s="904"/>
      <c r="Q93" s="188">
        <f>SUM(U93:AE93)</f>
        <v>0</v>
      </c>
      <c r="R93" s="86">
        <f>SUM(AF93:AP93)</f>
        <v>1</v>
      </c>
      <c r="S93" s="86">
        <f>SUM(V93,W93,Y93,AA93,AC93,AE93,AF93,AI93,AK93,AM93,AO93)</f>
        <v>1</v>
      </c>
      <c r="T93" s="186">
        <f>SUM(U93,X93,Z93,AB93,AD93,AG93,AH93,AJ93,AL93,AN93,AP93)</f>
        <v>0</v>
      </c>
      <c r="U93" s="290"/>
      <c r="V93" s="171"/>
      <c r="W93" s="171"/>
      <c r="X93" s="169"/>
      <c r="Y93" s="171"/>
      <c r="Z93" s="169"/>
      <c r="AA93" s="171"/>
      <c r="AB93" s="169"/>
      <c r="AC93" s="171"/>
      <c r="AD93" s="169"/>
      <c r="AE93" s="254"/>
      <c r="AF93" s="171"/>
      <c r="AG93" s="169"/>
      <c r="AH93" s="169"/>
      <c r="AI93" s="171"/>
      <c r="AJ93" s="169"/>
      <c r="AK93" s="171"/>
      <c r="AL93" s="169"/>
      <c r="AM93" s="171"/>
      <c r="AN93" s="169"/>
      <c r="AO93" s="171">
        <v>1</v>
      </c>
      <c r="AP93" s="292"/>
      <c r="AQ93" s="1"/>
      <c r="AR93" s="1"/>
      <c r="AS93" s="1"/>
      <c r="AT93" s="1"/>
      <c r="AU93" s="1"/>
      <c r="AV93" s="1"/>
      <c r="AW93" s="1"/>
      <c r="AX93"/>
    </row>
    <row r="94" spans="14:50" x14ac:dyDescent="0.25">
      <c r="N94" s="236" t="s">
        <v>843</v>
      </c>
      <c r="O94" s="904">
        <f>SUM(U94:AP94)</f>
        <v>1</v>
      </c>
      <c r="P94" s="904"/>
      <c r="Q94" s="188">
        <f>SUM(U94:AE94)</f>
        <v>0</v>
      </c>
      <c r="R94" s="86">
        <f>SUM(AF94:AP94)</f>
        <v>1</v>
      </c>
      <c r="S94" s="86">
        <f>SUM(V94,W94,Y94,AA94,AC94,AE94,AF94,AI94,AK94,AM94,AO94)</f>
        <v>1</v>
      </c>
      <c r="T94" s="186">
        <f>SUM(U94,X94,Z94,AB94,AD94,AG94,AH94,AJ94,AL94,AN94,AP94)</f>
        <v>0</v>
      </c>
      <c r="U94" s="290"/>
      <c r="V94" s="171"/>
      <c r="W94" s="171"/>
      <c r="X94" s="169"/>
      <c r="Y94" s="171"/>
      <c r="Z94" s="169"/>
      <c r="AA94" s="171"/>
      <c r="AB94" s="169"/>
      <c r="AC94" s="171"/>
      <c r="AD94" s="169"/>
      <c r="AE94" s="254"/>
      <c r="AF94" s="171"/>
      <c r="AG94" s="169"/>
      <c r="AH94" s="169"/>
      <c r="AI94" s="171"/>
      <c r="AJ94" s="169"/>
      <c r="AK94" s="171"/>
      <c r="AL94" s="169"/>
      <c r="AM94" s="171"/>
      <c r="AN94" s="169"/>
      <c r="AO94" s="171">
        <v>1</v>
      </c>
      <c r="AP94" s="292"/>
      <c r="AQ94" s="1"/>
      <c r="AR94" s="1"/>
      <c r="AS94" s="1"/>
      <c r="AT94" s="1"/>
      <c r="AU94" s="1"/>
      <c r="AV94" s="1"/>
      <c r="AW94" s="1"/>
      <c r="AX94"/>
    </row>
    <row r="95" spans="14:50" x14ac:dyDescent="0.25">
      <c r="N95" s="236" t="s">
        <v>1395</v>
      </c>
      <c r="O95" s="914">
        <f t="shared" si="14"/>
        <v>2</v>
      </c>
      <c r="P95" s="914"/>
      <c r="Q95" s="288">
        <f t="shared" si="15"/>
        <v>2</v>
      </c>
      <c r="R95" s="250">
        <f t="shared" si="16"/>
        <v>0</v>
      </c>
      <c r="S95" s="250">
        <f t="shared" si="17"/>
        <v>0</v>
      </c>
      <c r="T95" s="251">
        <f t="shared" si="18"/>
        <v>2</v>
      </c>
      <c r="U95" s="290"/>
      <c r="V95" s="171"/>
      <c r="W95" s="171"/>
      <c r="X95" s="169"/>
      <c r="Y95" s="171"/>
      <c r="Z95" s="169"/>
      <c r="AA95" s="171"/>
      <c r="AB95" s="169"/>
      <c r="AC95" s="171"/>
      <c r="AD95" s="169">
        <v>2</v>
      </c>
      <c r="AE95" s="254"/>
      <c r="AF95" s="171"/>
      <c r="AG95" s="169"/>
      <c r="AH95" s="169"/>
      <c r="AI95" s="171"/>
      <c r="AJ95" s="169"/>
      <c r="AK95" s="171"/>
      <c r="AL95" s="169"/>
      <c r="AM95" s="171"/>
      <c r="AN95" s="169"/>
      <c r="AO95" s="171"/>
      <c r="AP95" s="292"/>
      <c r="AQ95" s="1"/>
      <c r="AR95" s="1"/>
      <c r="AS95" s="1"/>
      <c r="AT95" s="1"/>
      <c r="AU95" s="1"/>
      <c r="AV95" s="1"/>
      <c r="AW95" s="1"/>
      <c r="AX95"/>
    </row>
    <row r="96" spans="14:50" x14ac:dyDescent="0.25">
      <c r="N96" s="315" t="s">
        <v>1050</v>
      </c>
      <c r="O96" s="915">
        <f t="shared" si="14"/>
        <v>2</v>
      </c>
      <c r="P96" s="915"/>
      <c r="Q96" s="317">
        <f t="shared" si="15"/>
        <v>0</v>
      </c>
      <c r="R96" s="318">
        <f t="shared" si="16"/>
        <v>2</v>
      </c>
      <c r="S96" s="318">
        <f t="shared" si="17"/>
        <v>0</v>
      </c>
      <c r="T96" s="319">
        <f t="shared" si="18"/>
        <v>2</v>
      </c>
      <c r="U96" s="320"/>
      <c r="V96" s="263"/>
      <c r="W96" s="263"/>
      <c r="X96" s="262"/>
      <c r="Y96" s="263"/>
      <c r="Z96" s="262"/>
      <c r="AA96" s="263"/>
      <c r="AB96" s="262"/>
      <c r="AC96" s="263"/>
      <c r="AD96" s="262"/>
      <c r="AE96" s="265"/>
      <c r="AF96" s="263"/>
      <c r="AG96" s="262">
        <v>1</v>
      </c>
      <c r="AH96" s="262"/>
      <c r="AI96" s="263"/>
      <c r="AJ96" s="262"/>
      <c r="AK96" s="263"/>
      <c r="AL96" s="262"/>
      <c r="AM96" s="263"/>
      <c r="AN96" s="262"/>
      <c r="AO96" s="263"/>
      <c r="AP96" s="321">
        <v>1</v>
      </c>
      <c r="AQ96" s="1"/>
      <c r="AR96" s="1"/>
      <c r="AS96" s="1"/>
      <c r="AT96" s="1"/>
      <c r="AU96" s="1"/>
      <c r="AV96" s="1"/>
      <c r="AW96" s="1"/>
      <c r="AX96"/>
    </row>
    <row r="97" spans="14:50" x14ac:dyDescent="0.25">
      <c r="N97" s="266" t="s">
        <v>849</v>
      </c>
      <c r="O97" s="913">
        <f t="shared" si="14"/>
        <v>34</v>
      </c>
      <c r="P97" s="913"/>
      <c r="Q97" s="295">
        <f t="shared" si="15"/>
        <v>22</v>
      </c>
      <c r="R97" s="101">
        <f t="shared" si="16"/>
        <v>12</v>
      </c>
      <c r="S97" s="101">
        <f t="shared" si="17"/>
        <v>17</v>
      </c>
      <c r="T97" s="270">
        <f t="shared" si="18"/>
        <v>17</v>
      </c>
      <c r="U97" s="296">
        <f t="shared" ref="U97:AP97" si="19">SUM(U81:U96)</f>
        <v>4</v>
      </c>
      <c r="V97" s="297">
        <f t="shared" si="19"/>
        <v>1</v>
      </c>
      <c r="W97" s="297">
        <f t="shared" si="19"/>
        <v>2</v>
      </c>
      <c r="X97" s="298">
        <f t="shared" si="19"/>
        <v>1</v>
      </c>
      <c r="Y97" s="297">
        <f t="shared" si="19"/>
        <v>2</v>
      </c>
      <c r="Z97" s="298">
        <f t="shared" si="19"/>
        <v>2</v>
      </c>
      <c r="AA97" s="297">
        <f t="shared" si="19"/>
        <v>0</v>
      </c>
      <c r="AB97" s="298">
        <f t="shared" si="19"/>
        <v>0</v>
      </c>
      <c r="AC97" s="297">
        <f t="shared" si="19"/>
        <v>0</v>
      </c>
      <c r="AD97" s="298">
        <f t="shared" si="19"/>
        <v>5</v>
      </c>
      <c r="AE97" s="301">
        <f t="shared" si="19"/>
        <v>5</v>
      </c>
      <c r="AF97" s="300">
        <f t="shared" si="19"/>
        <v>3</v>
      </c>
      <c r="AG97" s="298">
        <f t="shared" si="19"/>
        <v>1</v>
      </c>
      <c r="AH97" s="298">
        <f t="shared" si="19"/>
        <v>3</v>
      </c>
      <c r="AI97" s="297">
        <f t="shared" si="19"/>
        <v>0</v>
      </c>
      <c r="AJ97" s="298">
        <f t="shared" si="19"/>
        <v>0</v>
      </c>
      <c r="AK97" s="297">
        <f t="shared" si="19"/>
        <v>2</v>
      </c>
      <c r="AL97" s="298">
        <f t="shared" si="19"/>
        <v>0</v>
      </c>
      <c r="AM97" s="297">
        <f t="shared" si="19"/>
        <v>0</v>
      </c>
      <c r="AN97" s="298">
        <f t="shared" si="19"/>
        <v>0</v>
      </c>
      <c r="AO97" s="297">
        <f t="shared" si="19"/>
        <v>2</v>
      </c>
      <c r="AP97" s="299">
        <f t="shared" si="19"/>
        <v>1</v>
      </c>
      <c r="AQ97" s="1"/>
      <c r="AR97" s="1"/>
      <c r="AS97" s="1"/>
      <c r="AT97" s="1"/>
      <c r="AU97" s="1"/>
      <c r="AV97" s="1"/>
      <c r="AW97" s="1"/>
      <c r="AX97"/>
    </row>
  </sheetData>
  <sheetProtection selectLockedCells="1" selectUnlockedCells="1"/>
  <mergeCells count="51">
    <mergeCell ref="O97:P97"/>
    <mergeCell ref="O91:P91"/>
    <mergeCell ref="O92:P92"/>
    <mergeCell ref="O93:P93"/>
    <mergeCell ref="O94:P94"/>
    <mergeCell ref="O95:P95"/>
    <mergeCell ref="O96:P96"/>
    <mergeCell ref="O85:P85"/>
    <mergeCell ref="O86:P86"/>
    <mergeCell ref="O87:P87"/>
    <mergeCell ref="O88:P88"/>
    <mergeCell ref="O89:P89"/>
    <mergeCell ref="O90:P90"/>
    <mergeCell ref="AF79:AP79"/>
    <mergeCell ref="O80:P80"/>
    <mergeCell ref="O81:P81"/>
    <mergeCell ref="O82:P82"/>
    <mergeCell ref="O83:P83"/>
    <mergeCell ref="O84:P84"/>
    <mergeCell ref="O74:P74"/>
    <mergeCell ref="O75:P75"/>
    <mergeCell ref="O76:P76"/>
    <mergeCell ref="O77:P77"/>
    <mergeCell ref="O79:T79"/>
    <mergeCell ref="U79:AE79"/>
    <mergeCell ref="O68:P68"/>
    <mergeCell ref="O69:P69"/>
    <mergeCell ref="O70:P70"/>
    <mergeCell ref="O71:P71"/>
    <mergeCell ref="O72:P72"/>
    <mergeCell ref="O73:P73"/>
    <mergeCell ref="O62:P62"/>
    <mergeCell ref="O63:P63"/>
    <mergeCell ref="O64:P64"/>
    <mergeCell ref="O65:P65"/>
    <mergeCell ref="O66:P66"/>
    <mergeCell ref="O67:P67"/>
    <mergeCell ref="A30:E30"/>
    <mergeCell ref="G30:K30"/>
    <mergeCell ref="A33:E33"/>
    <mergeCell ref="O43:U43"/>
    <mergeCell ref="AN43:AX43"/>
    <mergeCell ref="O61:T61"/>
    <mergeCell ref="U61:AE61"/>
    <mergeCell ref="AF61:AP61"/>
    <mergeCell ref="A1:K1"/>
    <mergeCell ref="C2:E2"/>
    <mergeCell ref="F2:H2"/>
    <mergeCell ref="I2:K2"/>
    <mergeCell ref="A26:E26"/>
    <mergeCell ref="G26:K26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1"/>
  <sheetViews>
    <sheetView topLeftCell="A37" zoomScale="85" zoomScaleNormal="85" workbookViewId="0">
      <selection activeCell="G39" sqref="G39"/>
    </sheetView>
  </sheetViews>
  <sheetFormatPr baseColWidth="10" defaultColWidth="10.7109375" defaultRowHeight="15" x14ac:dyDescent="0.25"/>
  <cols>
    <col min="1" max="1" width="6.85546875" style="16" customWidth="1"/>
    <col min="2" max="2" width="7.140625" style="16" customWidth="1"/>
    <col min="3" max="3" width="17.140625" style="16" customWidth="1"/>
    <col min="4" max="4" width="6.42578125" style="16" customWidth="1"/>
    <col min="5" max="5" width="14.5703125" style="16" customWidth="1"/>
    <col min="6" max="6" width="15" style="16" customWidth="1"/>
    <col min="7" max="7" width="4.7109375" style="16" customWidth="1"/>
    <col min="8" max="8" width="15" style="16" customWidth="1"/>
    <col min="9" max="9" width="16.85546875" style="16" customWidth="1"/>
    <col min="10" max="10" width="6.5703125" style="16" customWidth="1"/>
    <col min="11" max="11" width="14.5703125" style="16" customWidth="1"/>
    <col min="12" max="12" width="10.7109375" style="16"/>
    <col min="13" max="13" width="4" style="16" customWidth="1"/>
    <col min="14" max="14" width="18" style="16" customWidth="1"/>
    <col min="15" max="15" width="5.42578125" style="16" customWidth="1"/>
    <col min="16" max="19" width="3.42578125" style="16" customWidth="1"/>
    <col min="20" max="21" width="4.5703125" style="16" customWidth="1"/>
    <col min="22" max="48" width="4.28515625" style="16" customWidth="1"/>
    <col min="49" max="16384" width="10.7109375" style="16"/>
  </cols>
  <sheetData>
    <row r="1" spans="1:34" ht="15.75" x14ac:dyDescent="0.25">
      <c r="A1" s="906" t="s">
        <v>1418</v>
      </c>
      <c r="B1" s="906"/>
      <c r="C1" s="906"/>
      <c r="D1" s="906"/>
      <c r="E1" s="906"/>
      <c r="F1" s="906"/>
      <c r="G1" s="906"/>
      <c r="H1" s="906"/>
      <c r="I1" s="906"/>
      <c r="J1" s="906"/>
      <c r="K1" s="906"/>
      <c r="L1" s="30"/>
      <c r="M1" s="30"/>
      <c r="N1" s="30"/>
      <c r="O1" s="30"/>
      <c r="P1" s="30"/>
    </row>
    <row r="2" spans="1:34" ht="15.75" x14ac:dyDescent="0.25">
      <c r="A2" s="202" t="s">
        <v>1284</v>
      </c>
      <c r="B2" s="202" t="s">
        <v>97</v>
      </c>
      <c r="C2" s="907" t="s">
        <v>1285</v>
      </c>
      <c r="D2" s="907"/>
      <c r="E2" s="907"/>
      <c r="F2" s="907" t="s">
        <v>1286</v>
      </c>
      <c r="G2" s="907"/>
      <c r="H2" s="907"/>
      <c r="I2" s="907" t="s">
        <v>1419</v>
      </c>
      <c r="J2" s="907"/>
      <c r="K2" s="907"/>
      <c r="L2" s="14"/>
      <c r="M2" s="885" t="s">
        <v>1420</v>
      </c>
      <c r="N2" s="885"/>
      <c r="O2" s="885"/>
      <c r="P2" s="885"/>
      <c r="Q2" s="885"/>
      <c r="R2" s="885"/>
      <c r="S2" s="885"/>
      <c r="T2" s="885"/>
      <c r="U2" s="885"/>
      <c r="V2" s="885"/>
      <c r="W2"/>
      <c r="AH2"/>
    </row>
    <row r="3" spans="1:34" x14ac:dyDescent="0.25">
      <c r="A3" s="205">
        <v>1</v>
      </c>
      <c r="B3" s="206">
        <v>38969</v>
      </c>
      <c r="C3" s="208" t="s">
        <v>1290</v>
      </c>
      <c r="D3" s="207" t="s">
        <v>692</v>
      </c>
      <c r="E3" s="207" t="s">
        <v>771</v>
      </c>
      <c r="F3" s="208" t="s">
        <v>1293</v>
      </c>
      <c r="G3" s="207" t="s">
        <v>662</v>
      </c>
      <c r="H3" s="207" t="s">
        <v>1421</v>
      </c>
      <c r="I3" s="208" t="s">
        <v>1295</v>
      </c>
      <c r="J3" s="207" t="s">
        <v>1422</v>
      </c>
      <c r="K3" s="207" t="s">
        <v>626</v>
      </c>
      <c r="M3" s="43" t="s">
        <v>1423</v>
      </c>
      <c r="N3" s="45" t="s">
        <v>1424</v>
      </c>
      <c r="O3" s="43" t="s">
        <v>103</v>
      </c>
      <c r="P3" s="43" t="s">
        <v>104</v>
      </c>
      <c r="Q3" s="43" t="s">
        <v>105</v>
      </c>
      <c r="R3" s="43" t="s">
        <v>106</v>
      </c>
      <c r="S3" s="43" t="s">
        <v>107</v>
      </c>
      <c r="T3" s="43" t="s">
        <v>1282</v>
      </c>
      <c r="U3" s="43" t="s">
        <v>1283</v>
      </c>
      <c r="V3" s="43" t="s">
        <v>110</v>
      </c>
      <c r="W3"/>
      <c r="AH3"/>
    </row>
    <row r="4" spans="1:34" x14ac:dyDescent="0.25">
      <c r="A4" s="205">
        <v>2</v>
      </c>
      <c r="B4" s="206">
        <v>38976</v>
      </c>
      <c r="C4" s="207" t="s">
        <v>1425</v>
      </c>
      <c r="D4" s="207" t="s">
        <v>1151</v>
      </c>
      <c r="E4" s="208" t="s">
        <v>1290</v>
      </c>
      <c r="F4" s="207" t="s">
        <v>1426</v>
      </c>
      <c r="G4" s="207" t="s">
        <v>1151</v>
      </c>
      <c r="H4" s="208" t="s">
        <v>1293</v>
      </c>
      <c r="I4" s="207" t="s">
        <v>696</v>
      </c>
      <c r="J4" s="207" t="s">
        <v>1162</v>
      </c>
      <c r="K4" s="208" t="s">
        <v>1295</v>
      </c>
      <c r="M4" s="2">
        <v>1</v>
      </c>
      <c r="N4" s="322" t="s">
        <v>1427</v>
      </c>
      <c r="O4" s="2">
        <v>69</v>
      </c>
      <c r="P4" s="2">
        <v>22</v>
      </c>
      <c r="Q4" s="2">
        <v>14</v>
      </c>
      <c r="R4" s="2">
        <v>5</v>
      </c>
      <c r="S4" s="2">
        <v>3</v>
      </c>
      <c r="T4" s="4">
        <v>59</v>
      </c>
      <c r="U4" s="4">
        <v>16</v>
      </c>
      <c r="V4" s="2">
        <v>43</v>
      </c>
      <c r="W4"/>
      <c r="AH4"/>
    </row>
    <row r="5" spans="1:34" x14ac:dyDescent="0.25">
      <c r="A5" s="205">
        <v>3</v>
      </c>
      <c r="B5" s="206">
        <v>39355</v>
      </c>
      <c r="C5" s="208" t="s">
        <v>1290</v>
      </c>
      <c r="D5" s="207" t="s">
        <v>681</v>
      </c>
      <c r="E5" s="207" t="s">
        <v>1323</v>
      </c>
      <c r="F5" s="208" t="s">
        <v>1293</v>
      </c>
      <c r="G5" s="207" t="s">
        <v>632</v>
      </c>
      <c r="H5" s="207" t="s">
        <v>607</v>
      </c>
      <c r="I5" s="207" t="s">
        <v>604</v>
      </c>
      <c r="J5" s="207" t="s">
        <v>648</v>
      </c>
      <c r="K5" s="208" t="s">
        <v>1295</v>
      </c>
      <c r="M5" s="2">
        <v>2</v>
      </c>
      <c r="N5" s="322" t="s">
        <v>1327</v>
      </c>
      <c r="O5" s="2">
        <v>66</v>
      </c>
      <c r="P5" s="2">
        <v>22</v>
      </c>
      <c r="Q5" s="2">
        <v>12</v>
      </c>
      <c r="R5" s="2">
        <v>8</v>
      </c>
      <c r="S5" s="2">
        <v>2</v>
      </c>
      <c r="T5" s="4">
        <v>55</v>
      </c>
      <c r="U5" s="4">
        <v>25</v>
      </c>
      <c r="V5" s="2">
        <v>30</v>
      </c>
      <c r="W5"/>
      <c r="AH5"/>
    </row>
    <row r="6" spans="1:34" x14ac:dyDescent="0.25">
      <c r="A6" s="205">
        <v>4</v>
      </c>
      <c r="B6" s="206">
        <v>39369</v>
      </c>
      <c r="C6" s="207" t="s">
        <v>1222</v>
      </c>
      <c r="D6" s="207" t="s">
        <v>630</v>
      </c>
      <c r="E6" s="208" t="s">
        <v>1290</v>
      </c>
      <c r="F6" s="207" t="s">
        <v>977</v>
      </c>
      <c r="G6" s="207" t="s">
        <v>656</v>
      </c>
      <c r="H6" s="208" t="s">
        <v>1290</v>
      </c>
      <c r="I6" s="208" t="s">
        <v>1295</v>
      </c>
      <c r="J6" s="207" t="s">
        <v>632</v>
      </c>
      <c r="K6" s="207" t="s">
        <v>620</v>
      </c>
      <c r="M6" s="2">
        <v>3</v>
      </c>
      <c r="N6" s="322" t="s">
        <v>1298</v>
      </c>
      <c r="O6" s="2">
        <v>63</v>
      </c>
      <c r="P6" s="2">
        <v>22</v>
      </c>
      <c r="Q6" s="2">
        <v>13</v>
      </c>
      <c r="R6" s="2">
        <v>2</v>
      </c>
      <c r="S6" s="2">
        <v>7</v>
      </c>
      <c r="T6" s="4">
        <v>59</v>
      </c>
      <c r="U6" s="4">
        <v>33</v>
      </c>
      <c r="V6" s="2">
        <v>26</v>
      </c>
      <c r="W6"/>
      <c r="AH6"/>
    </row>
    <row r="7" spans="1:34" x14ac:dyDescent="0.25">
      <c r="A7" s="205">
        <v>5</v>
      </c>
      <c r="B7" s="206">
        <v>39383</v>
      </c>
      <c r="C7" s="208" t="s">
        <v>1290</v>
      </c>
      <c r="D7" s="207" t="s">
        <v>628</v>
      </c>
      <c r="E7" s="207" t="s">
        <v>1428</v>
      </c>
      <c r="F7" s="208" t="s">
        <v>1290</v>
      </c>
      <c r="G7" s="207" t="s">
        <v>613</v>
      </c>
      <c r="H7" s="207" t="s">
        <v>1324</v>
      </c>
      <c r="I7" s="207" t="s">
        <v>1429</v>
      </c>
      <c r="J7" s="207" t="s">
        <v>661</v>
      </c>
      <c r="K7" s="208" t="s">
        <v>1295</v>
      </c>
      <c r="M7" s="2">
        <v>4</v>
      </c>
      <c r="N7" s="322" t="s">
        <v>1323</v>
      </c>
      <c r="O7" s="2">
        <v>61</v>
      </c>
      <c r="P7" s="2">
        <v>22</v>
      </c>
      <c r="Q7" s="2">
        <v>11</v>
      </c>
      <c r="R7" s="2">
        <v>6</v>
      </c>
      <c r="S7" s="2">
        <v>5</v>
      </c>
      <c r="T7" s="4">
        <v>46</v>
      </c>
      <c r="U7" s="4">
        <v>31</v>
      </c>
      <c r="V7" s="2">
        <v>15</v>
      </c>
      <c r="W7"/>
      <c r="AH7"/>
    </row>
    <row r="8" spans="1:34" x14ac:dyDescent="0.25">
      <c r="A8" s="205">
        <v>6</v>
      </c>
      <c r="B8" s="206">
        <v>39397</v>
      </c>
      <c r="C8" s="207" t="s">
        <v>1318</v>
      </c>
      <c r="D8" s="207" t="s">
        <v>652</v>
      </c>
      <c r="E8" s="208" t="s">
        <v>1290</v>
      </c>
      <c r="F8" s="207" t="s">
        <v>1319</v>
      </c>
      <c r="G8" s="207" t="s">
        <v>662</v>
      </c>
      <c r="H8" s="208" t="s">
        <v>1290</v>
      </c>
      <c r="I8" s="208" t="s">
        <v>1295</v>
      </c>
      <c r="J8" s="207" t="s">
        <v>648</v>
      </c>
      <c r="K8" s="207" t="s">
        <v>1430</v>
      </c>
      <c r="M8" s="2">
        <v>5</v>
      </c>
      <c r="N8" s="322" t="s">
        <v>1313</v>
      </c>
      <c r="O8" s="2">
        <v>57</v>
      </c>
      <c r="P8" s="2">
        <v>22</v>
      </c>
      <c r="Q8" s="2">
        <v>10</v>
      </c>
      <c r="R8" s="2">
        <v>5</v>
      </c>
      <c r="S8" s="2">
        <v>7</v>
      </c>
      <c r="T8" s="2">
        <v>39</v>
      </c>
      <c r="U8" s="2">
        <v>34</v>
      </c>
      <c r="V8" s="2">
        <v>5</v>
      </c>
      <c r="W8"/>
      <c r="AH8"/>
    </row>
    <row r="9" spans="1:34" x14ac:dyDescent="0.25">
      <c r="A9" s="205">
        <v>7</v>
      </c>
      <c r="B9" s="206">
        <v>39404</v>
      </c>
      <c r="C9" s="208" t="s">
        <v>1290</v>
      </c>
      <c r="D9" s="207" t="s">
        <v>613</v>
      </c>
      <c r="E9" s="207" t="s">
        <v>1313</v>
      </c>
      <c r="F9" s="208" t="s">
        <v>1290</v>
      </c>
      <c r="G9" s="207" t="s">
        <v>648</v>
      </c>
      <c r="H9" s="207" t="s">
        <v>1320</v>
      </c>
      <c r="I9" s="207" t="s">
        <v>1431</v>
      </c>
      <c r="J9" s="207" t="s">
        <v>648</v>
      </c>
      <c r="K9" s="208" t="s">
        <v>1295</v>
      </c>
      <c r="M9" s="2">
        <v>6</v>
      </c>
      <c r="N9" s="322" t="s">
        <v>1428</v>
      </c>
      <c r="O9" s="2">
        <v>51</v>
      </c>
      <c r="P9" s="2">
        <v>22</v>
      </c>
      <c r="Q9" s="2">
        <v>9</v>
      </c>
      <c r="R9" s="2">
        <v>2</v>
      </c>
      <c r="S9" s="2">
        <v>11</v>
      </c>
      <c r="T9" s="4">
        <v>35</v>
      </c>
      <c r="U9" s="4">
        <v>39</v>
      </c>
      <c r="V9" s="2">
        <v>-4</v>
      </c>
      <c r="W9"/>
      <c r="AH9"/>
    </row>
    <row r="10" spans="1:34" x14ac:dyDescent="0.25">
      <c r="A10" s="205">
        <v>8</v>
      </c>
      <c r="B10" s="206">
        <v>39418</v>
      </c>
      <c r="C10" s="207" t="s">
        <v>1432</v>
      </c>
      <c r="D10" s="207" t="s">
        <v>630</v>
      </c>
      <c r="E10" s="208" t="s">
        <v>1290</v>
      </c>
      <c r="F10" s="207" t="s">
        <v>1433</v>
      </c>
      <c r="G10" s="207" t="s">
        <v>660</v>
      </c>
      <c r="H10" s="208" t="s">
        <v>1290</v>
      </c>
      <c r="I10" s="208" t="s">
        <v>1295</v>
      </c>
      <c r="J10" s="207" t="s">
        <v>684</v>
      </c>
      <c r="K10" s="207" t="s">
        <v>1434</v>
      </c>
      <c r="M10" s="2">
        <v>7</v>
      </c>
      <c r="N10" s="322" t="s">
        <v>1222</v>
      </c>
      <c r="O10" s="2">
        <v>49</v>
      </c>
      <c r="P10" s="2">
        <v>22</v>
      </c>
      <c r="Q10" s="2">
        <v>7</v>
      </c>
      <c r="R10" s="2">
        <v>6</v>
      </c>
      <c r="S10" s="2">
        <v>9</v>
      </c>
      <c r="T10" s="4">
        <v>41</v>
      </c>
      <c r="U10" s="4">
        <v>48</v>
      </c>
      <c r="V10" s="2">
        <v>-7</v>
      </c>
      <c r="W10"/>
      <c r="AH10"/>
    </row>
    <row r="11" spans="1:34" x14ac:dyDescent="0.25">
      <c r="A11" s="205">
        <v>9</v>
      </c>
      <c r="B11" s="206">
        <v>39467</v>
      </c>
      <c r="C11" s="208" t="s">
        <v>1290</v>
      </c>
      <c r="D11" s="207" t="s">
        <v>1226</v>
      </c>
      <c r="E11" s="207" t="s">
        <v>1298</v>
      </c>
      <c r="F11" s="208" t="s">
        <v>1290</v>
      </c>
      <c r="G11" s="207" t="s">
        <v>681</v>
      </c>
      <c r="H11" s="207" t="s">
        <v>982</v>
      </c>
      <c r="I11" s="207" t="s">
        <v>1435</v>
      </c>
      <c r="J11" s="207" t="s">
        <v>697</v>
      </c>
      <c r="K11" s="208" t="s">
        <v>1295</v>
      </c>
      <c r="M11" s="2">
        <v>8</v>
      </c>
      <c r="N11" s="322" t="s">
        <v>1436</v>
      </c>
      <c r="O11" s="2">
        <v>49</v>
      </c>
      <c r="P11" s="2">
        <v>22</v>
      </c>
      <c r="Q11" s="2">
        <v>8</v>
      </c>
      <c r="R11" s="2">
        <v>3</v>
      </c>
      <c r="S11" s="2">
        <v>11</v>
      </c>
      <c r="T11" s="4">
        <v>31</v>
      </c>
      <c r="U11" s="4">
        <v>41</v>
      </c>
      <c r="V11" s="2">
        <v>-10</v>
      </c>
      <c r="W11"/>
      <c r="AH11"/>
    </row>
    <row r="12" spans="1:34" x14ac:dyDescent="0.25">
      <c r="A12" s="205">
        <v>10</v>
      </c>
      <c r="B12" s="206">
        <v>39432</v>
      </c>
      <c r="C12" s="207" t="s">
        <v>1327</v>
      </c>
      <c r="D12" s="207" t="s">
        <v>656</v>
      </c>
      <c r="E12" s="208" t="s">
        <v>1290</v>
      </c>
      <c r="F12" s="207" t="s">
        <v>1291</v>
      </c>
      <c r="G12" s="207" t="s">
        <v>697</v>
      </c>
      <c r="H12" s="208" t="s">
        <v>1293</v>
      </c>
      <c r="I12" s="208" t="s">
        <v>1295</v>
      </c>
      <c r="J12" s="207" t="s">
        <v>1151</v>
      </c>
      <c r="K12" s="207" t="s">
        <v>1437</v>
      </c>
      <c r="M12" s="2">
        <v>9</v>
      </c>
      <c r="N12" s="322" t="s">
        <v>1425</v>
      </c>
      <c r="O12" s="2">
        <v>47</v>
      </c>
      <c r="P12" s="2">
        <v>22</v>
      </c>
      <c r="Q12" s="2">
        <v>7</v>
      </c>
      <c r="R12" s="2">
        <v>4</v>
      </c>
      <c r="S12" s="2">
        <v>11</v>
      </c>
      <c r="T12" s="4">
        <v>34</v>
      </c>
      <c r="U12" s="4">
        <v>46</v>
      </c>
      <c r="V12" s="2">
        <v>-12</v>
      </c>
      <c r="W12"/>
      <c r="AH12"/>
    </row>
    <row r="13" spans="1:34" x14ac:dyDescent="0.25">
      <c r="A13" s="205">
        <v>11</v>
      </c>
      <c r="B13" s="206">
        <v>39143</v>
      </c>
      <c r="C13" s="208" t="s">
        <v>1290</v>
      </c>
      <c r="D13" s="207" t="s">
        <v>630</v>
      </c>
      <c r="E13" s="207" t="s">
        <v>1436</v>
      </c>
      <c r="F13" s="208" t="s">
        <v>1290</v>
      </c>
      <c r="G13" s="207" t="s">
        <v>648</v>
      </c>
      <c r="H13" s="207" t="s">
        <v>815</v>
      </c>
      <c r="I13" s="207" t="s">
        <v>1438</v>
      </c>
      <c r="J13" s="207" t="s">
        <v>697</v>
      </c>
      <c r="K13" s="208" t="s">
        <v>1295</v>
      </c>
      <c r="M13" s="2">
        <v>10</v>
      </c>
      <c r="N13" s="322" t="s">
        <v>1318</v>
      </c>
      <c r="O13" s="2">
        <v>43</v>
      </c>
      <c r="P13" s="2">
        <v>22</v>
      </c>
      <c r="Q13" s="2">
        <v>6</v>
      </c>
      <c r="R13" s="2">
        <v>3</v>
      </c>
      <c r="S13" s="2">
        <v>13</v>
      </c>
      <c r="T13" s="4">
        <v>23</v>
      </c>
      <c r="U13" s="4">
        <v>40</v>
      </c>
      <c r="V13" s="2">
        <v>-17</v>
      </c>
      <c r="W13"/>
      <c r="AH13"/>
    </row>
    <row r="14" spans="1:34" x14ac:dyDescent="0.25">
      <c r="A14" s="205">
        <v>12</v>
      </c>
      <c r="B14" s="206">
        <v>39137</v>
      </c>
      <c r="C14" s="207" t="s">
        <v>771</v>
      </c>
      <c r="D14" s="207" t="s">
        <v>632</v>
      </c>
      <c r="E14" s="208" t="s">
        <v>1290</v>
      </c>
      <c r="F14" s="207" t="s">
        <v>1421</v>
      </c>
      <c r="G14" s="207" t="s">
        <v>628</v>
      </c>
      <c r="H14" s="208" t="s">
        <v>1293</v>
      </c>
      <c r="I14" s="207" t="s">
        <v>626</v>
      </c>
      <c r="J14" s="207" t="s">
        <v>1174</v>
      </c>
      <c r="K14" s="208" t="s">
        <v>1295</v>
      </c>
      <c r="M14" s="2">
        <v>11</v>
      </c>
      <c r="N14" s="322" t="s">
        <v>771</v>
      </c>
      <c r="O14" s="2">
        <v>43</v>
      </c>
      <c r="P14" s="2">
        <v>22</v>
      </c>
      <c r="Q14" s="2">
        <v>6</v>
      </c>
      <c r="R14" s="2">
        <v>3</v>
      </c>
      <c r="S14" s="2">
        <v>13</v>
      </c>
      <c r="T14" s="2">
        <v>30</v>
      </c>
      <c r="U14" s="2">
        <v>62</v>
      </c>
      <c r="V14" s="2">
        <v>-32</v>
      </c>
      <c r="W14"/>
      <c r="AH14"/>
    </row>
    <row r="15" spans="1:34" x14ac:dyDescent="0.25">
      <c r="A15" s="205">
        <v>13</v>
      </c>
      <c r="B15" s="206">
        <v>39116</v>
      </c>
      <c r="C15" s="208" t="s">
        <v>1290</v>
      </c>
      <c r="D15" s="207" t="s">
        <v>1439</v>
      </c>
      <c r="E15" s="207" t="s">
        <v>1425</v>
      </c>
      <c r="F15" s="208" t="s">
        <v>1293</v>
      </c>
      <c r="G15" s="207" t="s">
        <v>642</v>
      </c>
      <c r="H15" s="207" t="s">
        <v>1426</v>
      </c>
      <c r="I15" s="208" t="s">
        <v>1295</v>
      </c>
      <c r="J15" s="207" t="s">
        <v>617</v>
      </c>
      <c r="K15" s="207" t="s">
        <v>696</v>
      </c>
      <c r="M15" s="323">
        <v>12</v>
      </c>
      <c r="N15" s="324" t="s">
        <v>1290</v>
      </c>
      <c r="O15" s="323">
        <v>37</v>
      </c>
      <c r="P15" s="323">
        <v>22</v>
      </c>
      <c r="Q15" s="323">
        <v>4</v>
      </c>
      <c r="R15" s="323">
        <v>3</v>
      </c>
      <c r="S15" s="323">
        <v>15</v>
      </c>
      <c r="T15" s="323">
        <v>32</v>
      </c>
      <c r="U15" s="323">
        <v>69</v>
      </c>
      <c r="V15" s="323">
        <v>-37</v>
      </c>
      <c r="W15"/>
      <c r="AH15"/>
    </row>
    <row r="16" spans="1:34" x14ac:dyDescent="0.25">
      <c r="A16" s="205">
        <v>14</v>
      </c>
      <c r="B16" s="206">
        <v>39123</v>
      </c>
      <c r="C16" s="207" t="s">
        <v>1323</v>
      </c>
      <c r="D16" s="207" t="s">
        <v>697</v>
      </c>
      <c r="E16" s="208" t="s">
        <v>1290</v>
      </c>
      <c r="F16" s="207" t="s">
        <v>607</v>
      </c>
      <c r="G16" s="207" t="s">
        <v>697</v>
      </c>
      <c r="H16" s="208" t="s">
        <v>1293</v>
      </c>
      <c r="I16" s="208" t="s">
        <v>1295</v>
      </c>
      <c r="J16" s="207" t="s">
        <v>605</v>
      </c>
      <c r="K16" s="207" t="s">
        <v>604</v>
      </c>
    </row>
    <row r="17" spans="1:22" x14ac:dyDescent="0.25">
      <c r="A17" s="205">
        <v>15</v>
      </c>
      <c r="B17" s="206">
        <v>39130</v>
      </c>
      <c r="C17" s="208" t="s">
        <v>1290</v>
      </c>
      <c r="D17" s="207" t="s">
        <v>611</v>
      </c>
      <c r="E17" s="207" t="s">
        <v>1222</v>
      </c>
      <c r="F17" s="208" t="s">
        <v>1290</v>
      </c>
      <c r="G17" s="207" t="s">
        <v>632</v>
      </c>
      <c r="H17" s="207" t="s">
        <v>977</v>
      </c>
      <c r="I17" s="207" t="s">
        <v>620</v>
      </c>
      <c r="J17" s="207" t="s">
        <v>675</v>
      </c>
      <c r="K17" s="208" t="s">
        <v>1295</v>
      </c>
      <c r="M17" s="885" t="s">
        <v>1440</v>
      </c>
      <c r="N17" s="885"/>
      <c r="O17" s="885"/>
      <c r="P17" s="885"/>
      <c r="Q17" s="885"/>
      <c r="R17" s="885"/>
      <c r="S17" s="885"/>
      <c r="T17" s="885"/>
      <c r="U17" s="885"/>
      <c r="V17" s="885"/>
    </row>
    <row r="18" spans="1:22" x14ac:dyDescent="0.25">
      <c r="A18" s="205">
        <v>16</v>
      </c>
      <c r="B18" s="206">
        <v>39150</v>
      </c>
      <c r="C18" s="207" t="s">
        <v>1428</v>
      </c>
      <c r="D18" s="207" t="s">
        <v>1151</v>
      </c>
      <c r="E18" s="208" t="s">
        <v>1290</v>
      </c>
      <c r="F18" s="207" t="s">
        <v>1324</v>
      </c>
      <c r="G18" s="207" t="s">
        <v>648</v>
      </c>
      <c r="H18" s="208" t="s">
        <v>1290</v>
      </c>
      <c r="I18" s="208" t="s">
        <v>1295</v>
      </c>
      <c r="J18" s="207" t="s">
        <v>638</v>
      </c>
      <c r="K18" s="207" t="s">
        <v>1429</v>
      </c>
      <c r="M18" s="43" t="s">
        <v>1423</v>
      </c>
      <c r="N18" s="45" t="s">
        <v>1424</v>
      </c>
      <c r="O18" s="43" t="s">
        <v>103</v>
      </c>
      <c r="P18" s="43" t="s">
        <v>104</v>
      </c>
      <c r="Q18" s="43" t="s">
        <v>105</v>
      </c>
      <c r="R18" s="43" t="s">
        <v>106</v>
      </c>
      <c r="S18" s="43" t="s">
        <v>107</v>
      </c>
      <c r="T18" s="43" t="s">
        <v>1282</v>
      </c>
      <c r="U18" s="43" t="s">
        <v>1283</v>
      </c>
      <c r="V18" s="43" t="s">
        <v>110</v>
      </c>
    </row>
    <row r="19" spans="1:22" x14ac:dyDescent="0.25">
      <c r="A19" s="205">
        <v>17</v>
      </c>
      <c r="B19" s="206">
        <v>39157</v>
      </c>
      <c r="C19" s="208" t="s">
        <v>1290</v>
      </c>
      <c r="D19" s="207" t="s">
        <v>617</v>
      </c>
      <c r="E19" s="207" t="s">
        <v>1318</v>
      </c>
      <c r="F19" s="208" t="s">
        <v>1290</v>
      </c>
      <c r="G19" s="207" t="s">
        <v>1441</v>
      </c>
      <c r="H19" s="207" t="s">
        <v>1319</v>
      </c>
      <c r="I19" s="207" t="s">
        <v>1430</v>
      </c>
      <c r="J19" s="207" t="s">
        <v>1442</v>
      </c>
      <c r="K19" s="208" t="s">
        <v>1295</v>
      </c>
      <c r="M19" s="4">
        <v>1</v>
      </c>
      <c r="N19" s="322" t="s">
        <v>1291</v>
      </c>
      <c r="O19" s="4">
        <v>65</v>
      </c>
      <c r="P19" s="2">
        <v>22</v>
      </c>
      <c r="Q19" s="4">
        <v>13</v>
      </c>
      <c r="R19" s="4">
        <v>4</v>
      </c>
      <c r="S19" s="4">
        <v>5</v>
      </c>
      <c r="T19" s="4">
        <v>50</v>
      </c>
      <c r="U19" s="4">
        <v>25</v>
      </c>
      <c r="V19" s="4">
        <v>25</v>
      </c>
    </row>
    <row r="20" spans="1:22" x14ac:dyDescent="0.25">
      <c r="A20" s="205">
        <v>18</v>
      </c>
      <c r="B20" s="206">
        <v>39171</v>
      </c>
      <c r="C20" s="207" t="s">
        <v>1313</v>
      </c>
      <c r="D20" s="207" t="s">
        <v>642</v>
      </c>
      <c r="E20" s="208" t="s">
        <v>1290</v>
      </c>
      <c r="F20" s="207" t="s">
        <v>1320</v>
      </c>
      <c r="G20" s="207" t="s">
        <v>697</v>
      </c>
      <c r="H20" s="208" t="s">
        <v>1290</v>
      </c>
      <c r="I20" s="208" t="s">
        <v>1295</v>
      </c>
      <c r="J20" s="207" t="s">
        <v>605</v>
      </c>
      <c r="K20" s="207" t="s">
        <v>1431</v>
      </c>
      <c r="M20" s="2">
        <v>2</v>
      </c>
      <c r="N20" s="322" t="s">
        <v>1324</v>
      </c>
      <c r="O20" s="2">
        <v>64</v>
      </c>
      <c r="P20" s="2">
        <v>22</v>
      </c>
      <c r="Q20" s="2">
        <v>12</v>
      </c>
      <c r="R20" s="2">
        <v>6</v>
      </c>
      <c r="S20" s="2">
        <v>4</v>
      </c>
      <c r="T20" s="2">
        <v>53</v>
      </c>
      <c r="U20" s="2">
        <v>30</v>
      </c>
      <c r="V20" s="2">
        <v>23</v>
      </c>
    </row>
    <row r="21" spans="1:22" x14ac:dyDescent="0.25">
      <c r="A21" s="205">
        <v>19</v>
      </c>
      <c r="B21" s="206">
        <v>39178</v>
      </c>
      <c r="C21" s="208" t="s">
        <v>1290</v>
      </c>
      <c r="D21" s="207" t="s">
        <v>1174</v>
      </c>
      <c r="E21" s="207" t="s">
        <v>1432</v>
      </c>
      <c r="F21" s="208" t="s">
        <v>1290</v>
      </c>
      <c r="G21" s="207" t="s">
        <v>1151</v>
      </c>
      <c r="H21" s="207" t="s">
        <v>1433</v>
      </c>
      <c r="I21" s="207" t="s">
        <v>1434</v>
      </c>
      <c r="J21" s="207" t="s">
        <v>1443</v>
      </c>
      <c r="K21" s="208" t="s">
        <v>1295</v>
      </c>
      <c r="M21" s="2">
        <v>3</v>
      </c>
      <c r="N21" s="322" t="s">
        <v>977</v>
      </c>
      <c r="O21" s="2">
        <v>58</v>
      </c>
      <c r="P21" s="2">
        <v>22</v>
      </c>
      <c r="Q21" s="2">
        <v>11</v>
      </c>
      <c r="R21" s="2">
        <v>3</v>
      </c>
      <c r="S21" s="2">
        <v>8</v>
      </c>
      <c r="T21" s="2">
        <v>36</v>
      </c>
      <c r="U21" s="2">
        <v>33</v>
      </c>
      <c r="V21" s="2">
        <v>3</v>
      </c>
    </row>
    <row r="22" spans="1:22" x14ac:dyDescent="0.25">
      <c r="A22" s="205">
        <v>20</v>
      </c>
      <c r="B22" s="206">
        <v>39192</v>
      </c>
      <c r="C22" s="207" t="s">
        <v>1298</v>
      </c>
      <c r="D22" s="207" t="s">
        <v>677</v>
      </c>
      <c r="E22" s="208" t="s">
        <v>1290</v>
      </c>
      <c r="F22" s="207" t="s">
        <v>982</v>
      </c>
      <c r="G22" s="207" t="s">
        <v>624</v>
      </c>
      <c r="H22" s="208" t="s">
        <v>1290</v>
      </c>
      <c r="I22" s="208" t="s">
        <v>1295</v>
      </c>
      <c r="J22" s="207" t="s">
        <v>605</v>
      </c>
      <c r="K22" s="207" t="s">
        <v>1435</v>
      </c>
      <c r="M22" s="2">
        <v>4</v>
      </c>
      <c r="N22" s="322" t="s">
        <v>1433</v>
      </c>
      <c r="O22" s="2">
        <v>56</v>
      </c>
      <c r="P22" s="2">
        <v>22</v>
      </c>
      <c r="Q22" s="2">
        <v>9</v>
      </c>
      <c r="R22" s="2">
        <v>7</v>
      </c>
      <c r="S22" s="2">
        <v>6</v>
      </c>
      <c r="T22" s="2">
        <v>38</v>
      </c>
      <c r="U22" s="2">
        <v>25</v>
      </c>
      <c r="V22" s="2">
        <v>13</v>
      </c>
    </row>
    <row r="23" spans="1:22" x14ac:dyDescent="0.25">
      <c r="A23" s="205">
        <v>21</v>
      </c>
      <c r="B23" s="206">
        <v>39206</v>
      </c>
      <c r="C23" s="208" t="s">
        <v>1290</v>
      </c>
      <c r="D23" s="207" t="s">
        <v>648</v>
      </c>
      <c r="E23" s="207" t="s">
        <v>1327</v>
      </c>
      <c r="F23" s="208" t="s">
        <v>1293</v>
      </c>
      <c r="G23" s="207" t="s">
        <v>599</v>
      </c>
      <c r="H23" s="207" t="s">
        <v>1291</v>
      </c>
      <c r="I23" s="207" t="s">
        <v>1437</v>
      </c>
      <c r="J23" s="207" t="s">
        <v>605</v>
      </c>
      <c r="K23" s="208" t="s">
        <v>1295</v>
      </c>
      <c r="M23" s="2">
        <v>5</v>
      </c>
      <c r="N23" s="322" t="s">
        <v>607</v>
      </c>
      <c r="O23" s="2">
        <v>55</v>
      </c>
      <c r="P23" s="2">
        <v>22</v>
      </c>
      <c r="Q23" s="2">
        <v>9</v>
      </c>
      <c r="R23" s="2">
        <v>6</v>
      </c>
      <c r="S23" s="2">
        <v>7</v>
      </c>
      <c r="T23" s="2">
        <v>37</v>
      </c>
      <c r="U23" s="2">
        <v>32</v>
      </c>
      <c r="V23" s="2">
        <v>5</v>
      </c>
    </row>
    <row r="24" spans="1:22" x14ac:dyDescent="0.25">
      <c r="A24" s="205">
        <v>22</v>
      </c>
      <c r="B24" s="206">
        <v>39213</v>
      </c>
      <c r="C24" s="207" t="s">
        <v>1436</v>
      </c>
      <c r="D24" s="207" t="s">
        <v>697</v>
      </c>
      <c r="E24" s="208" t="s">
        <v>1290</v>
      </c>
      <c r="F24" s="207" t="s">
        <v>815</v>
      </c>
      <c r="G24" s="207" t="s">
        <v>660</v>
      </c>
      <c r="H24" s="208" t="s">
        <v>1290</v>
      </c>
      <c r="I24" s="208" t="s">
        <v>1295</v>
      </c>
      <c r="J24" s="207" t="s">
        <v>605</v>
      </c>
      <c r="K24" s="207" t="s">
        <v>1438</v>
      </c>
      <c r="M24" s="2">
        <v>6</v>
      </c>
      <c r="N24" s="322" t="s">
        <v>1444</v>
      </c>
      <c r="O24" s="2">
        <v>54</v>
      </c>
      <c r="P24" s="2">
        <v>22</v>
      </c>
      <c r="Q24" s="2">
        <v>9</v>
      </c>
      <c r="R24" s="2">
        <v>5</v>
      </c>
      <c r="S24" s="2">
        <v>8</v>
      </c>
      <c r="T24" s="2">
        <v>38</v>
      </c>
      <c r="U24" s="2">
        <v>39</v>
      </c>
      <c r="V24" s="2">
        <v>-1</v>
      </c>
    </row>
    <row r="25" spans="1:22" x14ac:dyDescent="0.25">
      <c r="A25" s="214"/>
      <c r="B25" s="214"/>
      <c r="C25" s="215"/>
      <c r="D25" s="215"/>
      <c r="E25" s="215"/>
      <c r="F25" s="215"/>
      <c r="G25" s="215"/>
      <c r="H25" s="215"/>
      <c r="I25" s="325"/>
      <c r="J25" s="325"/>
      <c r="K25" s="325"/>
      <c r="M25" s="2">
        <v>7</v>
      </c>
      <c r="N25" s="322" t="s">
        <v>1421</v>
      </c>
      <c r="O25" s="4">
        <v>52</v>
      </c>
      <c r="P25" s="2">
        <v>22</v>
      </c>
      <c r="Q25" s="4">
        <v>9</v>
      </c>
      <c r="R25" s="4">
        <v>3</v>
      </c>
      <c r="S25" s="4">
        <v>10</v>
      </c>
      <c r="T25" s="4">
        <v>33</v>
      </c>
      <c r="U25" s="4">
        <v>44</v>
      </c>
      <c r="V25" s="4">
        <v>-11</v>
      </c>
    </row>
    <row r="26" spans="1:22" x14ac:dyDescent="0.25">
      <c r="A26" s="885" t="s">
        <v>520</v>
      </c>
      <c r="B26" s="885"/>
      <c r="C26" s="885"/>
      <c r="D26" s="885"/>
      <c r="E26" s="885"/>
      <c r="F26" s="215"/>
      <c r="G26" s="885" t="s">
        <v>814</v>
      </c>
      <c r="H26" s="885"/>
      <c r="I26" s="885"/>
      <c r="J26" s="885"/>
      <c r="K26" s="885"/>
      <c r="M26" s="2">
        <v>8</v>
      </c>
      <c r="N26" s="322" t="s">
        <v>1445</v>
      </c>
      <c r="O26" s="2">
        <v>50</v>
      </c>
      <c r="P26" s="2">
        <v>22</v>
      </c>
      <c r="Q26" s="2">
        <v>8</v>
      </c>
      <c r="R26" s="2">
        <v>4</v>
      </c>
      <c r="S26" s="2">
        <v>10</v>
      </c>
      <c r="T26" s="2">
        <v>41</v>
      </c>
      <c r="U26" s="2">
        <v>41</v>
      </c>
      <c r="V26" s="2">
        <v>0</v>
      </c>
    </row>
    <row r="27" spans="1:22" x14ac:dyDescent="0.25">
      <c r="A27" s="205" t="s">
        <v>1352</v>
      </c>
      <c r="B27" s="206">
        <v>38955</v>
      </c>
      <c r="C27" s="208" t="s">
        <v>1290</v>
      </c>
      <c r="D27" s="207" t="s">
        <v>1446</v>
      </c>
      <c r="E27" s="207" t="s">
        <v>1447</v>
      </c>
      <c r="F27" s="215"/>
      <c r="G27" s="205"/>
      <c r="H27" s="206">
        <v>39390</v>
      </c>
      <c r="I27" s="208" t="s">
        <v>1290</v>
      </c>
      <c r="J27" s="207" t="s">
        <v>617</v>
      </c>
      <c r="K27" s="206" t="s">
        <v>1448</v>
      </c>
      <c r="M27" s="2">
        <v>9</v>
      </c>
      <c r="N27" s="322" t="s">
        <v>815</v>
      </c>
      <c r="O27" s="2">
        <v>47</v>
      </c>
      <c r="P27" s="2">
        <v>22</v>
      </c>
      <c r="Q27" s="2">
        <v>6</v>
      </c>
      <c r="R27" s="2">
        <v>7</v>
      </c>
      <c r="S27" s="2">
        <v>9</v>
      </c>
      <c r="T27" s="2">
        <v>48</v>
      </c>
      <c r="U27" s="2">
        <v>45</v>
      </c>
      <c r="V27" s="2">
        <v>3</v>
      </c>
    </row>
    <row r="28" spans="1:22" x14ac:dyDescent="0.25">
      <c r="A28" s="326"/>
      <c r="B28" s="327"/>
      <c r="C28" s="328"/>
      <c r="D28" s="329"/>
      <c r="E28" s="329"/>
      <c r="F28"/>
      <c r="G28"/>
      <c r="H28"/>
      <c r="I28"/>
      <c r="J28"/>
      <c r="K28"/>
      <c r="M28" s="2">
        <v>10</v>
      </c>
      <c r="N28" s="322" t="s">
        <v>1319</v>
      </c>
      <c r="O28" s="2">
        <v>47</v>
      </c>
      <c r="P28" s="2">
        <v>22</v>
      </c>
      <c r="Q28" s="2">
        <v>8</v>
      </c>
      <c r="R28" s="2">
        <v>1</v>
      </c>
      <c r="S28" s="2">
        <v>13</v>
      </c>
      <c r="T28" s="2">
        <v>28</v>
      </c>
      <c r="U28" s="2">
        <v>47</v>
      </c>
      <c r="V28" s="2">
        <v>-19</v>
      </c>
    </row>
    <row r="29" spans="1:22" x14ac:dyDescent="0.25">
      <c r="A29" s="885" t="s">
        <v>813</v>
      </c>
      <c r="B29" s="885"/>
      <c r="C29" s="885"/>
      <c r="D29" s="885"/>
      <c r="E29" s="885"/>
      <c r="F29"/>
      <c r="G29" s="885" t="s">
        <v>1359</v>
      </c>
      <c r="H29" s="885"/>
      <c r="I29" s="885"/>
      <c r="J29" s="885"/>
      <c r="K29" s="885"/>
      <c r="M29" s="2">
        <v>11</v>
      </c>
      <c r="N29" s="322" t="s">
        <v>1320</v>
      </c>
      <c r="O29" s="2">
        <v>45</v>
      </c>
      <c r="P29" s="2">
        <v>22</v>
      </c>
      <c r="Q29" s="2">
        <v>6</v>
      </c>
      <c r="R29" s="2">
        <v>5</v>
      </c>
      <c r="S29" s="2">
        <v>11</v>
      </c>
      <c r="T29" s="2">
        <v>32</v>
      </c>
      <c r="U29" s="2">
        <v>43</v>
      </c>
      <c r="V29" s="2">
        <v>-11</v>
      </c>
    </row>
    <row r="30" spans="1:22" x14ac:dyDescent="0.25">
      <c r="A30" s="205" t="s">
        <v>1352</v>
      </c>
      <c r="B30" s="206">
        <v>39327</v>
      </c>
      <c r="C30" s="207" t="s">
        <v>1449</v>
      </c>
      <c r="D30" s="207" t="s">
        <v>1450</v>
      </c>
      <c r="E30" s="208" t="s">
        <v>1290</v>
      </c>
      <c r="F30"/>
      <c r="G30" s="205"/>
      <c r="H30" s="206">
        <v>39411</v>
      </c>
      <c r="I30" s="208" t="s">
        <v>1290</v>
      </c>
      <c r="J30" s="207" t="s">
        <v>662</v>
      </c>
      <c r="K30" s="206" t="s">
        <v>1451</v>
      </c>
      <c r="M30" s="323">
        <v>12</v>
      </c>
      <c r="N30" s="324" t="s">
        <v>1293</v>
      </c>
      <c r="O30" s="323">
        <v>39</v>
      </c>
      <c r="P30" s="323">
        <v>22</v>
      </c>
      <c r="Q30" s="323">
        <v>4</v>
      </c>
      <c r="R30" s="323">
        <v>5</v>
      </c>
      <c r="S30" s="323">
        <v>13</v>
      </c>
      <c r="T30" s="323">
        <v>33</v>
      </c>
      <c r="U30" s="323">
        <v>63</v>
      </c>
      <c r="V30" s="323">
        <v>-30</v>
      </c>
    </row>
    <row r="31" spans="1:22" x14ac:dyDescent="0.25">
      <c r="A31" s="205" t="s">
        <v>1355</v>
      </c>
      <c r="B31" s="206">
        <v>39348</v>
      </c>
      <c r="C31" s="208" t="s">
        <v>1290</v>
      </c>
      <c r="D31" s="207" t="s">
        <v>628</v>
      </c>
      <c r="E31" s="207" t="s">
        <v>1452</v>
      </c>
      <c r="F31"/>
      <c r="G31" s="205"/>
      <c r="H31" s="206">
        <v>39439</v>
      </c>
      <c r="I31" s="207" t="s">
        <v>1361</v>
      </c>
      <c r="J31" s="207" t="s">
        <v>599</v>
      </c>
      <c r="K31" s="208" t="s">
        <v>1290</v>
      </c>
    </row>
    <row r="32" spans="1:22" ht="25.5" x14ac:dyDescent="0.25">
      <c r="A32" s="1"/>
      <c r="B32" s="1"/>
      <c r="C32"/>
      <c r="D32"/>
      <c r="E32"/>
      <c r="F32" s="215"/>
      <c r="G32" s="205"/>
      <c r="H32" s="206">
        <v>39481</v>
      </c>
      <c r="I32" s="208" t="s">
        <v>1290</v>
      </c>
      <c r="J32" s="330" t="s">
        <v>1453</v>
      </c>
      <c r="K32" s="207" t="s">
        <v>1454</v>
      </c>
      <c r="M32" s="885" t="s">
        <v>1455</v>
      </c>
      <c r="N32" s="885"/>
      <c r="O32" s="885"/>
      <c r="P32" s="885"/>
      <c r="Q32" s="885"/>
      <c r="R32" s="885"/>
      <c r="S32" s="885"/>
      <c r="T32" s="885"/>
      <c r="U32" s="885"/>
      <c r="V32" s="885"/>
    </row>
    <row r="33" spans="1:48" x14ac:dyDescent="0.25">
      <c r="A33" s="885" t="s">
        <v>414</v>
      </c>
      <c r="B33" s="885"/>
      <c r="C33" s="885"/>
      <c r="D33" s="885"/>
      <c r="E33" s="885"/>
      <c r="F33"/>
      <c r="G33"/>
      <c r="H33"/>
      <c r="I33"/>
      <c r="J33"/>
      <c r="K33"/>
      <c r="M33" s="43" t="s">
        <v>1423</v>
      </c>
      <c r="N33" s="45" t="s">
        <v>1424</v>
      </c>
      <c r="O33" s="43" t="s">
        <v>103</v>
      </c>
      <c r="P33" s="43" t="s">
        <v>104</v>
      </c>
      <c r="Q33" s="43" t="s">
        <v>105</v>
      </c>
      <c r="R33" s="43" t="s">
        <v>106</v>
      </c>
      <c r="S33" s="43" t="s">
        <v>107</v>
      </c>
      <c r="T33" s="43" t="s">
        <v>1282</v>
      </c>
      <c r="U33" s="43" t="s">
        <v>1283</v>
      </c>
      <c r="V33" s="43" t="s">
        <v>110</v>
      </c>
    </row>
    <row r="34" spans="1:48" x14ac:dyDescent="0.25">
      <c r="A34" s="205" t="s">
        <v>1352</v>
      </c>
      <c r="B34" s="206">
        <v>39376</v>
      </c>
      <c r="C34" s="206" t="s">
        <v>1456</v>
      </c>
      <c r="D34" s="207" t="s">
        <v>611</v>
      </c>
      <c r="E34" s="208" t="s">
        <v>1290</v>
      </c>
      <c r="F34"/>
      <c r="G34"/>
      <c r="H34"/>
      <c r="I34"/>
      <c r="J34"/>
      <c r="K34"/>
      <c r="M34" s="2">
        <v>1</v>
      </c>
      <c r="N34" s="322" t="s">
        <v>620</v>
      </c>
      <c r="O34" s="2">
        <v>73</v>
      </c>
      <c r="P34" s="2">
        <v>21</v>
      </c>
      <c r="Q34" s="2">
        <v>17</v>
      </c>
      <c r="R34" s="2">
        <v>1</v>
      </c>
      <c r="S34" s="2">
        <v>3</v>
      </c>
      <c r="T34" s="2">
        <v>86</v>
      </c>
      <c r="U34" s="2">
        <v>24</v>
      </c>
      <c r="V34" s="2">
        <v>62</v>
      </c>
    </row>
    <row r="35" spans="1:48" x14ac:dyDescent="0.25">
      <c r="M35" s="2">
        <v>2</v>
      </c>
      <c r="N35" s="322" t="s">
        <v>1429</v>
      </c>
      <c r="O35" s="2">
        <v>71</v>
      </c>
      <c r="P35" s="2">
        <v>21</v>
      </c>
      <c r="Q35" s="2">
        <v>16</v>
      </c>
      <c r="R35" s="2">
        <v>2</v>
      </c>
      <c r="S35" s="2">
        <v>3</v>
      </c>
      <c r="T35" s="2">
        <v>71</v>
      </c>
      <c r="U35" s="2">
        <v>33</v>
      </c>
      <c r="V35" s="2">
        <v>38</v>
      </c>
    </row>
    <row r="36" spans="1:48" x14ac:dyDescent="0.25">
      <c r="M36" s="2">
        <v>3</v>
      </c>
      <c r="N36" s="322" t="s">
        <v>696</v>
      </c>
      <c r="O36" s="2">
        <v>67</v>
      </c>
      <c r="P36" s="2">
        <v>21</v>
      </c>
      <c r="Q36" s="2">
        <v>15</v>
      </c>
      <c r="R36" s="2">
        <v>1</v>
      </c>
      <c r="S36" s="2">
        <v>5</v>
      </c>
      <c r="T36" s="2">
        <v>78</v>
      </c>
      <c r="U36" s="2">
        <v>30</v>
      </c>
      <c r="V36" s="2">
        <v>48</v>
      </c>
    </row>
    <row r="37" spans="1:48" x14ac:dyDescent="0.25">
      <c r="M37" s="2">
        <v>4</v>
      </c>
      <c r="N37" s="322" t="s">
        <v>1438</v>
      </c>
      <c r="O37" s="2">
        <v>53</v>
      </c>
      <c r="P37" s="2">
        <v>21</v>
      </c>
      <c r="Q37" s="2">
        <v>10</v>
      </c>
      <c r="R37" s="2">
        <v>2</v>
      </c>
      <c r="S37" s="2">
        <v>9</v>
      </c>
      <c r="T37" s="2">
        <v>72</v>
      </c>
      <c r="U37" s="2">
        <v>70</v>
      </c>
      <c r="V37" s="2">
        <v>2</v>
      </c>
    </row>
    <row r="38" spans="1:48" x14ac:dyDescent="0.25">
      <c r="M38" s="2">
        <v>5</v>
      </c>
      <c r="N38" s="322" t="s">
        <v>1457</v>
      </c>
      <c r="O38" s="2">
        <v>53</v>
      </c>
      <c r="P38" s="2">
        <v>21</v>
      </c>
      <c r="Q38" s="2">
        <v>11</v>
      </c>
      <c r="R38" s="2">
        <v>0</v>
      </c>
      <c r="S38" s="2">
        <v>9</v>
      </c>
      <c r="T38" s="2">
        <v>63</v>
      </c>
      <c r="U38" s="2">
        <v>52</v>
      </c>
      <c r="V38" s="2">
        <v>11</v>
      </c>
    </row>
    <row r="39" spans="1:48" x14ac:dyDescent="0.25">
      <c r="M39" s="2">
        <v>6</v>
      </c>
      <c r="N39" s="322" t="s">
        <v>604</v>
      </c>
      <c r="O39" s="2">
        <v>51</v>
      </c>
      <c r="P39" s="2">
        <v>21</v>
      </c>
      <c r="Q39" s="2">
        <v>9</v>
      </c>
      <c r="R39" s="2">
        <v>4</v>
      </c>
      <c r="S39" s="2">
        <v>7</v>
      </c>
      <c r="T39" s="2">
        <v>44</v>
      </c>
      <c r="U39" s="2">
        <v>51</v>
      </c>
      <c r="V39" s="2">
        <v>-7</v>
      </c>
    </row>
    <row r="40" spans="1:48" x14ac:dyDescent="0.25">
      <c r="M40" s="2">
        <v>7</v>
      </c>
      <c r="N40" s="322" t="s">
        <v>1431</v>
      </c>
      <c r="O40" s="2">
        <v>45</v>
      </c>
      <c r="P40" s="2">
        <v>21</v>
      </c>
      <c r="Q40" s="2">
        <v>8</v>
      </c>
      <c r="R40" s="2">
        <v>2</v>
      </c>
      <c r="S40" s="2">
        <v>9</v>
      </c>
      <c r="T40" s="2">
        <v>50</v>
      </c>
      <c r="U40" s="2">
        <v>64</v>
      </c>
      <c r="V40" s="2">
        <v>-14</v>
      </c>
    </row>
    <row r="41" spans="1:48" x14ac:dyDescent="0.25">
      <c r="M41" s="2">
        <v>8</v>
      </c>
      <c r="N41" s="322" t="s">
        <v>1435</v>
      </c>
      <c r="O41" s="2">
        <v>44</v>
      </c>
      <c r="P41" s="2">
        <v>21</v>
      </c>
      <c r="Q41" s="2">
        <v>7</v>
      </c>
      <c r="R41" s="2">
        <v>2</v>
      </c>
      <c r="S41" s="2">
        <v>12</v>
      </c>
      <c r="T41" s="2">
        <v>44</v>
      </c>
      <c r="U41" s="2">
        <v>61</v>
      </c>
      <c r="V41" s="2">
        <v>-17</v>
      </c>
    </row>
    <row r="42" spans="1:48" x14ac:dyDescent="0.25">
      <c r="M42" s="323">
        <v>9</v>
      </c>
      <c r="N42" s="324" t="s">
        <v>1295</v>
      </c>
      <c r="O42" s="323">
        <v>42</v>
      </c>
      <c r="P42" s="323">
        <v>21</v>
      </c>
      <c r="Q42" s="323">
        <v>6</v>
      </c>
      <c r="R42" s="323">
        <v>4</v>
      </c>
      <c r="S42" s="323">
        <v>10</v>
      </c>
      <c r="T42" s="323">
        <v>42</v>
      </c>
      <c r="U42" s="323">
        <v>57</v>
      </c>
      <c r="V42" s="323">
        <v>-15</v>
      </c>
    </row>
    <row r="43" spans="1:48" x14ac:dyDescent="0.25">
      <c r="M43" s="2">
        <v>10</v>
      </c>
      <c r="N43" s="322" t="s">
        <v>626</v>
      </c>
      <c r="O43" s="2">
        <v>40</v>
      </c>
      <c r="P43" s="2">
        <v>21</v>
      </c>
      <c r="Q43" s="2">
        <v>5</v>
      </c>
      <c r="R43" s="2">
        <v>4</v>
      </c>
      <c r="S43" s="2">
        <v>12</v>
      </c>
      <c r="T43" s="2">
        <v>37</v>
      </c>
      <c r="U43" s="2">
        <v>63</v>
      </c>
      <c r="V43" s="2">
        <v>-26</v>
      </c>
    </row>
    <row r="44" spans="1:48" x14ac:dyDescent="0.25">
      <c r="M44" s="2">
        <v>11</v>
      </c>
      <c r="N44" s="322" t="s">
        <v>1434</v>
      </c>
      <c r="O44" s="2">
        <v>32</v>
      </c>
      <c r="P44" s="2">
        <v>21</v>
      </c>
      <c r="Q44" s="2">
        <v>4</v>
      </c>
      <c r="R44" s="2">
        <v>1</v>
      </c>
      <c r="S44" s="2">
        <v>14</v>
      </c>
      <c r="T44" s="2">
        <v>26</v>
      </c>
      <c r="U44" s="2">
        <v>82</v>
      </c>
      <c r="V44" s="2">
        <v>-56</v>
      </c>
    </row>
    <row r="45" spans="1:48" x14ac:dyDescent="0.25">
      <c r="M45" s="2">
        <v>12</v>
      </c>
      <c r="N45" s="322" t="s">
        <v>1430</v>
      </c>
      <c r="O45" s="2">
        <v>14</v>
      </c>
      <c r="P45" s="2">
        <v>11</v>
      </c>
      <c r="Q45" s="2">
        <v>1</v>
      </c>
      <c r="R45" s="2">
        <v>1</v>
      </c>
      <c r="S45" s="2">
        <v>8</v>
      </c>
      <c r="T45" s="2">
        <v>15</v>
      </c>
      <c r="U45" s="2">
        <v>41</v>
      </c>
      <c r="V45" s="2">
        <v>-26</v>
      </c>
    </row>
    <row r="47" spans="1:48" x14ac:dyDescent="0.25">
      <c r="N47" s="216" t="s">
        <v>588</v>
      </c>
      <c r="O47" s="908" t="s">
        <v>820</v>
      </c>
      <c r="P47" s="908"/>
      <c r="Q47" s="908"/>
      <c r="R47" s="908"/>
      <c r="S47" s="908"/>
      <c r="T47" s="908"/>
      <c r="U47" s="908"/>
      <c r="V47" s="218" t="s">
        <v>1201</v>
      </c>
      <c r="W47" s="219" t="s">
        <v>1202</v>
      </c>
      <c r="X47" s="219"/>
      <c r="Y47" s="219"/>
      <c r="Z47" s="220" t="s">
        <v>1202</v>
      </c>
      <c r="AA47" s="220"/>
      <c r="AB47" s="220"/>
      <c r="AC47" s="220" t="s">
        <v>1372</v>
      </c>
      <c r="AD47" s="220"/>
      <c r="AE47" s="220" t="s">
        <v>1203</v>
      </c>
      <c r="AF47" s="219"/>
      <c r="AG47" s="220"/>
      <c r="AH47" s="219"/>
      <c r="AI47" s="219"/>
      <c r="AJ47" s="219"/>
      <c r="AK47" s="219"/>
      <c r="AL47" s="909" t="s">
        <v>822</v>
      </c>
      <c r="AM47" s="909"/>
      <c r="AN47" s="909"/>
      <c r="AO47" s="909"/>
      <c r="AP47" s="909"/>
      <c r="AQ47" s="909"/>
      <c r="AR47" s="909"/>
      <c r="AS47" s="909"/>
      <c r="AT47" s="909"/>
      <c r="AU47" s="909"/>
      <c r="AV47" s="909"/>
    </row>
    <row r="48" spans="1:48" ht="81.75" x14ac:dyDescent="0.25">
      <c r="N48" s="331" t="s">
        <v>823</v>
      </c>
      <c r="O48" s="279" t="s">
        <v>1206</v>
      </c>
      <c r="P48" s="332" t="s">
        <v>825</v>
      </c>
      <c r="Q48" s="333" t="s">
        <v>826</v>
      </c>
      <c r="R48" s="304" t="s">
        <v>827</v>
      </c>
      <c r="S48" s="304" t="s">
        <v>828</v>
      </c>
      <c r="T48" s="304" t="s">
        <v>829</v>
      </c>
      <c r="U48" s="305" t="s">
        <v>830</v>
      </c>
      <c r="V48" s="227" t="s">
        <v>643</v>
      </c>
      <c r="W48" s="228" t="s">
        <v>1458</v>
      </c>
      <c r="X48" s="334" t="s">
        <v>771</v>
      </c>
      <c r="Y48" s="229" t="s">
        <v>1425</v>
      </c>
      <c r="Z48" s="228" t="s">
        <v>973</v>
      </c>
      <c r="AA48" s="334" t="s">
        <v>1323</v>
      </c>
      <c r="AB48" s="229" t="s">
        <v>1222</v>
      </c>
      <c r="AC48" s="228" t="s">
        <v>1459</v>
      </c>
      <c r="AD48" s="230" t="s">
        <v>1428</v>
      </c>
      <c r="AE48" s="228" t="s">
        <v>1460</v>
      </c>
      <c r="AF48" s="229" t="s">
        <v>1318</v>
      </c>
      <c r="AG48" s="230" t="s">
        <v>1313</v>
      </c>
      <c r="AH48" s="229" t="s">
        <v>1432</v>
      </c>
      <c r="AI48" s="230" t="s">
        <v>1298</v>
      </c>
      <c r="AJ48" s="229" t="s">
        <v>1327</v>
      </c>
      <c r="AK48" s="231" t="s">
        <v>1436</v>
      </c>
      <c r="AL48" s="281" t="s">
        <v>771</v>
      </c>
      <c r="AM48" s="282" t="s">
        <v>1425</v>
      </c>
      <c r="AN48" s="283" t="s">
        <v>1323</v>
      </c>
      <c r="AO48" s="282" t="s">
        <v>1222</v>
      </c>
      <c r="AP48" s="283" t="s">
        <v>1428</v>
      </c>
      <c r="AQ48" s="282" t="s">
        <v>1318</v>
      </c>
      <c r="AR48" s="283" t="s">
        <v>1313</v>
      </c>
      <c r="AS48" s="282" t="s">
        <v>1432</v>
      </c>
      <c r="AT48" s="283" t="s">
        <v>1298</v>
      </c>
      <c r="AU48" s="282" t="s">
        <v>1327</v>
      </c>
      <c r="AV48" s="284" t="s">
        <v>1436</v>
      </c>
    </row>
    <row r="49" spans="14:48" x14ac:dyDescent="0.25">
      <c r="N49" s="335" t="s">
        <v>1388</v>
      </c>
      <c r="O49" s="287">
        <f t="shared" ref="O49:O57" si="0">SUM(V49:AV49)</f>
        <v>10</v>
      </c>
      <c r="P49" s="336">
        <f t="shared" ref="P49:P57" si="1">SUM(X49:Y49,AA49:AB49,AD49,AF49:AH49,AI49:AK49,AL49:AV49)</f>
        <v>10</v>
      </c>
      <c r="Q49" s="337">
        <f>SUM(V49,W49,Z49,AC49,AE49)</f>
        <v>0</v>
      </c>
      <c r="R49" s="308">
        <f t="shared" ref="R49:R57" si="2">SUM(X49,Y49,AA49,AB49,AD49,AF49,AG49,AH49,AI49,AJ49,AK49)</f>
        <v>9</v>
      </c>
      <c r="S49" s="308">
        <f t="shared" ref="S49:S57" si="3">SUM(AL49:AV49)</f>
        <v>1</v>
      </c>
      <c r="T49" s="308">
        <f t="shared" ref="T49:T57" si="4">SUM(X49,AA49,AD49,AG49,AI49,AK49,AM49,AO49,AQ49,AS49,AU49)</f>
        <v>8</v>
      </c>
      <c r="U49" s="309">
        <f t="shared" ref="U49:U57" si="5">SUM(Y49,AB49,AF49,AH49,AJ49,AL49,AN49,AP49,AR49,AT49,AV49)</f>
        <v>2</v>
      </c>
      <c r="V49" s="338"/>
      <c r="W49" s="339"/>
      <c r="X49" s="340">
        <v>2</v>
      </c>
      <c r="Y49" s="341"/>
      <c r="Z49" s="339"/>
      <c r="AA49" s="340">
        <v>2</v>
      </c>
      <c r="AB49" s="341">
        <v>1</v>
      </c>
      <c r="AC49" s="339"/>
      <c r="AD49" s="342">
        <v>1</v>
      </c>
      <c r="AE49" s="339"/>
      <c r="AF49" s="341"/>
      <c r="AG49" s="342">
        <v>1</v>
      </c>
      <c r="AH49" s="341"/>
      <c r="AI49" s="342">
        <v>1</v>
      </c>
      <c r="AJ49" s="239"/>
      <c r="AK49" s="242">
        <v>1</v>
      </c>
      <c r="AL49" s="310"/>
      <c r="AM49" s="240"/>
      <c r="AN49" s="239">
        <v>1</v>
      </c>
      <c r="AO49" s="240"/>
      <c r="AP49" s="239"/>
      <c r="AQ49" s="240"/>
      <c r="AR49" s="239"/>
      <c r="AS49" s="240"/>
      <c r="AT49" s="239"/>
      <c r="AU49" s="343"/>
      <c r="AV49" s="311"/>
    </row>
    <row r="50" spans="14:48" x14ac:dyDescent="0.25">
      <c r="N50" s="236" t="s">
        <v>844</v>
      </c>
      <c r="O50" s="158">
        <f t="shared" si="0"/>
        <v>9</v>
      </c>
      <c r="P50" s="159">
        <f t="shared" si="1"/>
        <v>9</v>
      </c>
      <c r="Q50" s="160">
        <f t="shared" ref="Q50:Q57" si="6">SUM(V50,W50,Z50,AC50,AE50)</f>
        <v>0</v>
      </c>
      <c r="R50" s="86">
        <f t="shared" si="2"/>
        <v>3</v>
      </c>
      <c r="S50" s="86">
        <f t="shared" si="3"/>
        <v>6</v>
      </c>
      <c r="T50" s="86">
        <f t="shared" si="4"/>
        <v>5</v>
      </c>
      <c r="U50" s="186">
        <f t="shared" si="5"/>
        <v>4</v>
      </c>
      <c r="V50" s="252"/>
      <c r="W50" s="167"/>
      <c r="X50" s="344"/>
      <c r="Y50" s="169"/>
      <c r="Z50" s="167"/>
      <c r="AA50" s="344"/>
      <c r="AB50" s="169"/>
      <c r="AC50" s="167"/>
      <c r="AD50" s="171"/>
      <c r="AE50" s="167"/>
      <c r="AF50" s="169"/>
      <c r="AG50" s="171">
        <v>3</v>
      </c>
      <c r="AH50" s="169"/>
      <c r="AI50" s="171"/>
      <c r="AJ50" s="163"/>
      <c r="AK50" s="245"/>
      <c r="AL50" s="293">
        <v>2</v>
      </c>
      <c r="AM50" s="143">
        <v>1</v>
      </c>
      <c r="AN50" s="163"/>
      <c r="AO50" s="143"/>
      <c r="AP50" s="163">
        <v>1</v>
      </c>
      <c r="AQ50" s="143"/>
      <c r="AR50" s="163">
        <v>1</v>
      </c>
      <c r="AS50" s="143"/>
      <c r="AT50" s="163"/>
      <c r="AU50" s="345">
        <v>1</v>
      </c>
      <c r="AV50" s="291"/>
    </row>
    <row r="51" spans="14:48" x14ac:dyDescent="0.25">
      <c r="N51" s="236" t="s">
        <v>1390</v>
      </c>
      <c r="O51" s="158">
        <f t="shared" si="0"/>
        <v>6</v>
      </c>
      <c r="P51" s="159">
        <f t="shared" si="1"/>
        <v>5</v>
      </c>
      <c r="Q51" s="160">
        <f t="shared" si="6"/>
        <v>1</v>
      </c>
      <c r="R51" s="86">
        <f t="shared" si="2"/>
        <v>3</v>
      </c>
      <c r="S51" s="86">
        <f t="shared" si="3"/>
        <v>2</v>
      </c>
      <c r="T51" s="86">
        <f t="shared" si="4"/>
        <v>2</v>
      </c>
      <c r="U51" s="186">
        <f t="shared" si="5"/>
        <v>3</v>
      </c>
      <c r="V51" s="252"/>
      <c r="W51" s="167"/>
      <c r="X51" s="344"/>
      <c r="Y51" s="169"/>
      <c r="Z51" s="167">
        <v>1</v>
      </c>
      <c r="AA51" s="344"/>
      <c r="AB51" s="169"/>
      <c r="AC51" s="167"/>
      <c r="AD51" s="171"/>
      <c r="AE51" s="167"/>
      <c r="AF51" s="169">
        <v>2</v>
      </c>
      <c r="AG51" s="171"/>
      <c r="AH51" s="169"/>
      <c r="AI51" s="171"/>
      <c r="AJ51" s="169"/>
      <c r="AK51" s="254">
        <v>1</v>
      </c>
      <c r="AL51" s="290">
        <v>1</v>
      </c>
      <c r="AM51" s="171"/>
      <c r="AN51" s="169"/>
      <c r="AO51" s="171">
        <v>1</v>
      </c>
      <c r="AP51" s="169"/>
      <c r="AQ51" s="171"/>
      <c r="AR51" s="169"/>
      <c r="AS51" s="171"/>
      <c r="AT51" s="169"/>
      <c r="AU51" s="344"/>
      <c r="AV51" s="292"/>
    </row>
    <row r="52" spans="14:48" x14ac:dyDescent="0.25">
      <c r="N52" s="236" t="s">
        <v>1461</v>
      </c>
      <c r="O52" s="158">
        <f t="shared" si="0"/>
        <v>4</v>
      </c>
      <c r="P52" s="159">
        <f t="shared" si="1"/>
        <v>4</v>
      </c>
      <c r="Q52" s="160">
        <f>SUM(V52,W52,Z52,AC52,AE52)</f>
        <v>0</v>
      </c>
      <c r="R52" s="86">
        <f t="shared" si="2"/>
        <v>2</v>
      </c>
      <c r="S52" s="86">
        <f t="shared" si="3"/>
        <v>2</v>
      </c>
      <c r="T52" s="86">
        <f t="shared" si="4"/>
        <v>3</v>
      </c>
      <c r="U52" s="186">
        <f t="shared" si="5"/>
        <v>1</v>
      </c>
      <c r="V52" s="252"/>
      <c r="W52" s="167"/>
      <c r="X52" s="344"/>
      <c r="Y52" s="169"/>
      <c r="Z52" s="167"/>
      <c r="AA52" s="344"/>
      <c r="AB52" s="169"/>
      <c r="AC52" s="167"/>
      <c r="AD52" s="171"/>
      <c r="AE52" s="167"/>
      <c r="AF52" s="169"/>
      <c r="AG52" s="171"/>
      <c r="AH52" s="169"/>
      <c r="AI52" s="171"/>
      <c r="AJ52" s="169"/>
      <c r="AK52" s="254">
        <v>2</v>
      </c>
      <c r="AL52" s="290"/>
      <c r="AM52" s="171"/>
      <c r="AN52" s="169"/>
      <c r="AO52" s="171"/>
      <c r="AP52" s="169"/>
      <c r="AQ52" s="171"/>
      <c r="AR52" s="169"/>
      <c r="AS52" s="171"/>
      <c r="AT52" s="169"/>
      <c r="AU52" s="344">
        <v>1</v>
      </c>
      <c r="AV52" s="292">
        <v>1</v>
      </c>
    </row>
    <row r="53" spans="14:48" x14ac:dyDescent="0.25">
      <c r="N53" s="255" t="s">
        <v>840</v>
      </c>
      <c r="O53" s="256">
        <f t="shared" si="0"/>
        <v>2</v>
      </c>
      <c r="P53" s="257">
        <f t="shared" si="1"/>
        <v>1</v>
      </c>
      <c r="Q53" s="258">
        <f>SUM(V53,W53,Z53,AC53,AE53)</f>
        <v>1</v>
      </c>
      <c r="R53" s="93">
        <f t="shared" si="2"/>
        <v>1</v>
      </c>
      <c r="S53" s="93">
        <f t="shared" si="3"/>
        <v>0</v>
      </c>
      <c r="T53" s="93">
        <f t="shared" si="4"/>
        <v>0</v>
      </c>
      <c r="U53" s="259">
        <f t="shared" si="5"/>
        <v>1</v>
      </c>
      <c r="V53" s="243">
        <v>1</v>
      </c>
      <c r="W53" s="162"/>
      <c r="X53" s="345"/>
      <c r="Y53" s="163">
        <v>1</v>
      </c>
      <c r="Z53" s="162"/>
      <c r="AA53" s="345"/>
      <c r="AB53" s="163"/>
      <c r="AC53" s="162"/>
      <c r="AD53" s="143"/>
      <c r="AE53" s="162"/>
      <c r="AF53" s="163"/>
      <c r="AG53" s="143"/>
      <c r="AH53" s="163"/>
      <c r="AI53" s="143"/>
      <c r="AJ53" s="163"/>
      <c r="AK53" s="245"/>
      <c r="AL53" s="293"/>
      <c r="AM53" s="143"/>
      <c r="AN53" s="163"/>
      <c r="AO53" s="143"/>
      <c r="AP53" s="163"/>
      <c r="AQ53" s="143"/>
      <c r="AR53" s="163"/>
      <c r="AS53" s="143"/>
      <c r="AT53" s="163"/>
      <c r="AU53" s="345"/>
      <c r="AV53" s="291"/>
    </row>
    <row r="54" spans="14:48" x14ac:dyDescent="0.25">
      <c r="N54" s="236" t="s">
        <v>1462</v>
      </c>
      <c r="O54" s="158">
        <f t="shared" si="0"/>
        <v>2</v>
      </c>
      <c r="P54" s="159">
        <f t="shared" si="1"/>
        <v>2</v>
      </c>
      <c r="Q54" s="160">
        <f>SUM(V54,W54,Z54,AC54,AE54)</f>
        <v>0</v>
      </c>
      <c r="R54" s="86">
        <f t="shared" si="2"/>
        <v>2</v>
      </c>
      <c r="S54" s="86">
        <f t="shared" si="3"/>
        <v>0</v>
      </c>
      <c r="T54" s="86">
        <f t="shared" si="4"/>
        <v>0</v>
      </c>
      <c r="U54" s="186">
        <f t="shared" si="5"/>
        <v>2</v>
      </c>
      <c r="V54" s="252"/>
      <c r="W54" s="167"/>
      <c r="X54" s="344"/>
      <c r="Y54" s="169"/>
      <c r="Z54" s="167"/>
      <c r="AA54" s="344"/>
      <c r="AB54" s="169"/>
      <c r="AC54" s="167"/>
      <c r="AD54" s="171"/>
      <c r="AE54" s="167"/>
      <c r="AF54" s="169">
        <v>1</v>
      </c>
      <c r="AG54" s="171"/>
      <c r="AH54" s="169">
        <v>1</v>
      </c>
      <c r="AI54" s="171"/>
      <c r="AJ54" s="169"/>
      <c r="AK54" s="254"/>
      <c r="AL54" s="290"/>
      <c r="AM54" s="171"/>
      <c r="AN54" s="169"/>
      <c r="AO54" s="171"/>
      <c r="AP54" s="169"/>
      <c r="AQ54" s="171"/>
      <c r="AR54" s="169"/>
      <c r="AS54" s="171"/>
      <c r="AT54" s="169"/>
      <c r="AU54" s="344"/>
      <c r="AV54" s="292"/>
    </row>
    <row r="55" spans="14:48" x14ac:dyDescent="0.25">
      <c r="N55" s="236" t="s">
        <v>1250</v>
      </c>
      <c r="O55" s="158">
        <f t="shared" si="0"/>
        <v>1</v>
      </c>
      <c r="P55" s="159">
        <f t="shared" si="1"/>
        <v>1</v>
      </c>
      <c r="Q55" s="160">
        <f>SUM(V55,W55,Z55,AC55,AE55)</f>
        <v>0</v>
      </c>
      <c r="R55" s="86">
        <f t="shared" si="2"/>
        <v>0</v>
      </c>
      <c r="S55" s="86">
        <f t="shared" si="3"/>
        <v>1</v>
      </c>
      <c r="T55" s="86">
        <f t="shared" si="4"/>
        <v>0</v>
      </c>
      <c r="U55" s="186">
        <f t="shared" si="5"/>
        <v>1</v>
      </c>
      <c r="V55" s="252"/>
      <c r="W55" s="167"/>
      <c r="X55" s="344"/>
      <c r="Y55" s="169"/>
      <c r="Z55" s="167"/>
      <c r="AA55" s="344"/>
      <c r="AB55" s="169"/>
      <c r="AC55" s="167"/>
      <c r="AD55" s="171"/>
      <c r="AE55" s="167"/>
      <c r="AF55" s="169"/>
      <c r="AG55" s="171"/>
      <c r="AH55" s="169"/>
      <c r="AI55" s="171"/>
      <c r="AJ55" s="169"/>
      <c r="AK55" s="254"/>
      <c r="AL55" s="290">
        <v>1</v>
      </c>
      <c r="AM55" s="171"/>
      <c r="AN55" s="169"/>
      <c r="AO55" s="171"/>
      <c r="AP55" s="169"/>
      <c r="AQ55" s="171"/>
      <c r="AR55" s="169"/>
      <c r="AS55" s="171"/>
      <c r="AT55" s="169"/>
      <c r="AU55" s="344"/>
      <c r="AV55" s="292"/>
    </row>
    <row r="56" spans="14:48" x14ac:dyDescent="0.25">
      <c r="N56" s="236" t="s">
        <v>65</v>
      </c>
      <c r="O56" s="158">
        <f t="shared" si="0"/>
        <v>11</v>
      </c>
      <c r="P56" s="159">
        <f t="shared" si="1"/>
        <v>0</v>
      </c>
      <c r="Q56" s="160">
        <f t="shared" si="6"/>
        <v>11</v>
      </c>
      <c r="R56" s="86">
        <f t="shared" si="2"/>
        <v>0</v>
      </c>
      <c r="S56" s="86">
        <f t="shared" si="3"/>
        <v>0</v>
      </c>
      <c r="T56" s="86">
        <f t="shared" si="4"/>
        <v>0</v>
      </c>
      <c r="U56" s="186">
        <f t="shared" si="5"/>
        <v>0</v>
      </c>
      <c r="V56" s="252"/>
      <c r="W56" s="167">
        <v>11</v>
      </c>
      <c r="X56" s="344"/>
      <c r="Y56" s="169"/>
      <c r="Z56" s="167"/>
      <c r="AA56" s="344"/>
      <c r="AB56" s="169"/>
      <c r="AC56" s="167"/>
      <c r="AD56" s="171"/>
      <c r="AE56" s="167"/>
      <c r="AF56" s="169"/>
      <c r="AG56" s="171"/>
      <c r="AH56" s="169"/>
      <c r="AI56" s="171"/>
      <c r="AJ56" s="169"/>
      <c r="AK56" s="254"/>
      <c r="AL56" s="290"/>
      <c r="AM56" s="171"/>
      <c r="AN56" s="169"/>
      <c r="AO56" s="171"/>
      <c r="AP56" s="169"/>
      <c r="AQ56" s="171"/>
      <c r="AR56" s="169"/>
      <c r="AS56" s="171"/>
      <c r="AT56" s="169"/>
      <c r="AU56" s="344"/>
      <c r="AV56" s="292"/>
    </row>
    <row r="57" spans="14:48" x14ac:dyDescent="0.25">
      <c r="N57" s="266" t="s">
        <v>849</v>
      </c>
      <c r="O57" s="267">
        <f t="shared" si="0"/>
        <v>45</v>
      </c>
      <c r="P57" s="346">
        <f t="shared" si="1"/>
        <v>32</v>
      </c>
      <c r="Q57" s="269">
        <f t="shared" si="6"/>
        <v>13</v>
      </c>
      <c r="R57" s="101">
        <f t="shared" si="2"/>
        <v>20</v>
      </c>
      <c r="S57" s="101">
        <f t="shared" si="3"/>
        <v>12</v>
      </c>
      <c r="T57" s="101">
        <f t="shared" si="4"/>
        <v>18</v>
      </c>
      <c r="U57" s="270">
        <f t="shared" si="5"/>
        <v>14</v>
      </c>
      <c r="V57" s="347">
        <f t="shared" ref="V57:AV57" si="7">SUM(V49:V56)</f>
        <v>1</v>
      </c>
      <c r="W57" s="348">
        <f t="shared" si="7"/>
        <v>11</v>
      </c>
      <c r="X57" s="349">
        <f t="shared" si="7"/>
        <v>2</v>
      </c>
      <c r="Y57" s="298">
        <f t="shared" si="7"/>
        <v>1</v>
      </c>
      <c r="Z57" s="348">
        <f t="shared" si="7"/>
        <v>1</v>
      </c>
      <c r="AA57" s="349">
        <f t="shared" si="7"/>
        <v>2</v>
      </c>
      <c r="AB57" s="298">
        <f t="shared" si="7"/>
        <v>1</v>
      </c>
      <c r="AC57" s="348">
        <f t="shared" si="7"/>
        <v>0</v>
      </c>
      <c r="AD57" s="297">
        <f t="shared" si="7"/>
        <v>1</v>
      </c>
      <c r="AE57" s="348">
        <f t="shared" si="7"/>
        <v>0</v>
      </c>
      <c r="AF57" s="298">
        <f t="shared" si="7"/>
        <v>3</v>
      </c>
      <c r="AG57" s="297">
        <f t="shared" si="7"/>
        <v>4</v>
      </c>
      <c r="AH57" s="298">
        <f t="shared" si="7"/>
        <v>1</v>
      </c>
      <c r="AI57" s="297">
        <f t="shared" si="7"/>
        <v>1</v>
      </c>
      <c r="AJ57" s="298">
        <f t="shared" si="7"/>
        <v>0</v>
      </c>
      <c r="AK57" s="301">
        <f t="shared" si="7"/>
        <v>4</v>
      </c>
      <c r="AL57" s="296">
        <f t="shared" si="7"/>
        <v>4</v>
      </c>
      <c r="AM57" s="297">
        <f t="shared" si="7"/>
        <v>1</v>
      </c>
      <c r="AN57" s="298">
        <f t="shared" si="7"/>
        <v>1</v>
      </c>
      <c r="AO57" s="297">
        <f t="shared" si="7"/>
        <v>1</v>
      </c>
      <c r="AP57" s="298">
        <f t="shared" si="7"/>
        <v>1</v>
      </c>
      <c r="AQ57" s="297">
        <f t="shared" si="7"/>
        <v>0</v>
      </c>
      <c r="AR57" s="298">
        <f t="shared" si="7"/>
        <v>1</v>
      </c>
      <c r="AS57" s="297">
        <f t="shared" si="7"/>
        <v>0</v>
      </c>
      <c r="AT57" s="298">
        <f t="shared" si="7"/>
        <v>0</v>
      </c>
      <c r="AU57" s="349">
        <f t="shared" si="7"/>
        <v>2</v>
      </c>
      <c r="AV57" s="299">
        <f t="shared" si="7"/>
        <v>1</v>
      </c>
    </row>
    <row r="58" spans="14:48" x14ac:dyDescent="0.25">
      <c r="N58" s="189"/>
      <c r="O58" s="141"/>
      <c r="P58" s="141"/>
      <c r="Q58" s="141"/>
      <c r="R58" s="141"/>
      <c r="S58" s="141"/>
      <c r="T58" s="141"/>
      <c r="U58" s="141"/>
      <c r="V58" s="141"/>
      <c r="W58" s="141"/>
      <c r="X58" s="141"/>
      <c r="Y58" s="141"/>
      <c r="Z58" s="141"/>
      <c r="AA58" s="141"/>
      <c r="AB58" s="141"/>
      <c r="AC58" s="141"/>
      <c r="AD58" s="141"/>
      <c r="AE58" s="141"/>
      <c r="AF58" s="141"/>
      <c r="AG58" s="141"/>
      <c r="AH58" s="141"/>
      <c r="AI58" s="141"/>
      <c r="AJ58" s="141"/>
      <c r="AK58" s="141"/>
      <c r="AL58" s="141"/>
      <c r="AM58" s="141"/>
      <c r="AN58" s="141"/>
      <c r="AO58" s="141"/>
      <c r="AP58" s="141"/>
      <c r="AQ58" s="141"/>
      <c r="AR58" s="141"/>
      <c r="AS58" s="141"/>
      <c r="AT58" s="141"/>
      <c r="AU58" s="141"/>
      <c r="AV58"/>
    </row>
    <row r="59" spans="14:48" x14ac:dyDescent="0.25">
      <c r="N59" s="216" t="s">
        <v>591</v>
      </c>
      <c r="O59" s="908" t="s">
        <v>820</v>
      </c>
      <c r="P59" s="908"/>
      <c r="Q59" s="908"/>
      <c r="R59" s="908"/>
      <c r="S59" s="908"/>
      <c r="T59" s="908"/>
      <c r="U59" s="908"/>
      <c r="V59" s="913" t="s">
        <v>1463</v>
      </c>
      <c r="W59" s="913"/>
      <c r="X59" s="913"/>
      <c r="Y59" s="913"/>
      <c r="Z59" s="913"/>
      <c r="AA59" s="913"/>
      <c r="AB59" s="913"/>
      <c r="AC59" s="913"/>
      <c r="AD59" s="913"/>
      <c r="AE59" s="913"/>
      <c r="AF59" s="913"/>
      <c r="AG59" s="913"/>
      <c r="AH59" s="913"/>
      <c r="AI59" s="913"/>
      <c r="AJ59" s="913"/>
      <c r="AK59" s="913"/>
      <c r="AL59" s="909" t="s">
        <v>822</v>
      </c>
      <c r="AM59" s="909"/>
      <c r="AN59" s="909"/>
      <c r="AO59" s="909"/>
      <c r="AP59" s="909"/>
      <c r="AQ59" s="909"/>
      <c r="AR59" s="909"/>
      <c r="AS59" s="909"/>
      <c r="AT59" s="909"/>
      <c r="AU59" s="909"/>
      <c r="AV59" s="909"/>
    </row>
    <row r="60" spans="14:48" ht="88.5" x14ac:dyDescent="0.25">
      <c r="N60" s="331" t="s">
        <v>823</v>
      </c>
      <c r="O60" s="279" t="s">
        <v>1206</v>
      </c>
      <c r="P60" s="332" t="s">
        <v>825</v>
      </c>
      <c r="Q60" s="333"/>
      <c r="R60" s="304" t="s">
        <v>827</v>
      </c>
      <c r="S60" s="304" t="s">
        <v>828</v>
      </c>
      <c r="T60" s="304" t="s">
        <v>829</v>
      </c>
      <c r="U60" s="305" t="s">
        <v>830</v>
      </c>
      <c r="V60" s="227"/>
      <c r="W60" s="228"/>
      <c r="X60" s="334" t="s">
        <v>1022</v>
      </c>
      <c r="Y60" s="229" t="s">
        <v>1426</v>
      </c>
      <c r="Z60" s="228"/>
      <c r="AA60" s="334" t="s">
        <v>607</v>
      </c>
      <c r="AB60" s="229" t="s">
        <v>977</v>
      </c>
      <c r="AC60" s="228"/>
      <c r="AD60" s="230" t="s">
        <v>1324</v>
      </c>
      <c r="AE60" s="228"/>
      <c r="AF60" s="229" t="s">
        <v>1319</v>
      </c>
      <c r="AG60" s="230" t="s">
        <v>1320</v>
      </c>
      <c r="AH60" s="229" t="s">
        <v>1433</v>
      </c>
      <c r="AI60" s="230" t="s">
        <v>1464</v>
      </c>
      <c r="AJ60" s="229" t="s">
        <v>1291</v>
      </c>
      <c r="AK60" s="231" t="s">
        <v>815</v>
      </c>
      <c r="AL60" s="233" t="s">
        <v>1022</v>
      </c>
      <c r="AM60" s="230" t="s">
        <v>1426</v>
      </c>
      <c r="AN60" s="229" t="s">
        <v>607</v>
      </c>
      <c r="AO60" s="230" t="s">
        <v>977</v>
      </c>
      <c r="AP60" s="229" t="s">
        <v>1324</v>
      </c>
      <c r="AQ60" s="230" t="s">
        <v>1319</v>
      </c>
      <c r="AR60" s="229" t="s">
        <v>1320</v>
      </c>
      <c r="AS60" s="230" t="s">
        <v>1433</v>
      </c>
      <c r="AT60" s="229" t="s">
        <v>1464</v>
      </c>
      <c r="AU60" s="230" t="s">
        <v>1291</v>
      </c>
      <c r="AV60" s="232" t="s">
        <v>815</v>
      </c>
    </row>
    <row r="61" spans="14:48" x14ac:dyDescent="0.25">
      <c r="N61" s="335" t="s">
        <v>840</v>
      </c>
      <c r="O61" s="287">
        <f t="shared" ref="O61:O71" si="8">SUM(V61:AV61)</f>
        <v>8</v>
      </c>
      <c r="P61" s="336">
        <f t="shared" ref="P61:P71" si="9">SUM(X61:Y61,AA61:AB61,AD61,AF61:AH61,AI61:AK61,AL61:AV61)</f>
        <v>8</v>
      </c>
      <c r="Q61" s="337"/>
      <c r="R61" s="308">
        <f t="shared" ref="R61:R71" si="10">SUM(X61,Y61,AA61,AB61,AD61,AF61,AG61,AH61,AI61,AJ61,AK61)</f>
        <v>3</v>
      </c>
      <c r="S61" s="308">
        <f t="shared" ref="S61:S71" si="11">SUM(AL61:AV61)</f>
        <v>5</v>
      </c>
      <c r="T61" s="308">
        <f t="shared" ref="T61:T71" si="12">SUM(X61,AA61,AD61,AG61,AI61,AK61,AM61,AO61,AQ61,AS61,AU61)</f>
        <v>5</v>
      </c>
      <c r="U61" s="309">
        <f t="shared" ref="U61:U71" si="13">SUM(Y61,AB61,AF61,AH61,AJ61,AL61,AN61,AP61,AR61,AT61,AV61)</f>
        <v>3</v>
      </c>
      <c r="V61" s="237"/>
      <c r="W61" s="238"/>
      <c r="X61" s="343"/>
      <c r="Y61" s="239"/>
      <c r="Z61" s="238"/>
      <c r="AA61" s="343"/>
      <c r="AB61" s="239"/>
      <c r="AC61" s="238"/>
      <c r="AD61" s="240"/>
      <c r="AE61" s="238"/>
      <c r="AF61" s="239"/>
      <c r="AG61" s="240">
        <v>1</v>
      </c>
      <c r="AH61" s="239">
        <v>1</v>
      </c>
      <c r="AI61" s="240">
        <v>1</v>
      </c>
      <c r="AJ61" s="239"/>
      <c r="AK61" s="240"/>
      <c r="AL61" s="310">
        <v>1</v>
      </c>
      <c r="AM61" s="240"/>
      <c r="AN61" s="239"/>
      <c r="AO61" s="240"/>
      <c r="AP61" s="239"/>
      <c r="AQ61" s="240">
        <v>2</v>
      </c>
      <c r="AR61" s="239">
        <v>1</v>
      </c>
      <c r="AS61" s="240"/>
      <c r="AT61" s="239"/>
      <c r="AU61" s="343">
        <v>1</v>
      </c>
      <c r="AV61" s="311"/>
    </row>
    <row r="62" spans="14:48" x14ac:dyDescent="0.25">
      <c r="N62" s="236" t="s">
        <v>843</v>
      </c>
      <c r="O62" s="158">
        <f t="shared" si="8"/>
        <v>7</v>
      </c>
      <c r="P62" s="159">
        <f t="shared" si="9"/>
        <v>7</v>
      </c>
      <c r="Q62" s="160"/>
      <c r="R62" s="86">
        <f t="shared" si="10"/>
        <v>2</v>
      </c>
      <c r="S62" s="86">
        <f t="shared" si="11"/>
        <v>5</v>
      </c>
      <c r="T62" s="86">
        <f t="shared" si="12"/>
        <v>3</v>
      </c>
      <c r="U62" s="186">
        <f t="shared" si="13"/>
        <v>4</v>
      </c>
      <c r="V62" s="243"/>
      <c r="W62" s="162"/>
      <c r="X62" s="345"/>
      <c r="Y62" s="163"/>
      <c r="Z62" s="162"/>
      <c r="AA62" s="345"/>
      <c r="AB62" s="163"/>
      <c r="AC62" s="162"/>
      <c r="AD62" s="143"/>
      <c r="AE62" s="162"/>
      <c r="AF62" s="163"/>
      <c r="AG62" s="143"/>
      <c r="AH62" s="163"/>
      <c r="AI62" s="143"/>
      <c r="AJ62" s="163">
        <v>1</v>
      </c>
      <c r="AK62" s="171">
        <v>1</v>
      </c>
      <c r="AL62" s="290"/>
      <c r="AM62" s="171"/>
      <c r="AN62" s="169"/>
      <c r="AO62" s="171"/>
      <c r="AP62" s="169">
        <v>2</v>
      </c>
      <c r="AQ62" s="171">
        <v>1</v>
      </c>
      <c r="AR62" s="169"/>
      <c r="AS62" s="171">
        <v>1</v>
      </c>
      <c r="AT62" s="169"/>
      <c r="AU62" s="344"/>
      <c r="AV62" s="292">
        <v>1</v>
      </c>
    </row>
    <row r="63" spans="14:48" x14ac:dyDescent="0.25">
      <c r="N63" s="246" t="s">
        <v>1404</v>
      </c>
      <c r="O63" s="158">
        <f t="shared" si="8"/>
        <v>5</v>
      </c>
      <c r="P63" s="159">
        <f t="shared" si="9"/>
        <v>5</v>
      </c>
      <c r="Q63" s="160"/>
      <c r="R63" s="86">
        <f t="shared" si="10"/>
        <v>3</v>
      </c>
      <c r="S63" s="86">
        <f t="shared" si="11"/>
        <v>2</v>
      </c>
      <c r="T63" s="86">
        <f t="shared" si="12"/>
        <v>5</v>
      </c>
      <c r="U63" s="186">
        <f t="shared" si="13"/>
        <v>0</v>
      </c>
      <c r="V63" s="252"/>
      <c r="W63" s="167"/>
      <c r="X63" s="344"/>
      <c r="Y63" s="169"/>
      <c r="Z63" s="167"/>
      <c r="AA63" s="344"/>
      <c r="AB63" s="169"/>
      <c r="AC63" s="167"/>
      <c r="AD63" s="344">
        <v>1</v>
      </c>
      <c r="AE63" s="167"/>
      <c r="AF63" s="169"/>
      <c r="AG63" s="171">
        <v>1</v>
      </c>
      <c r="AH63" s="169"/>
      <c r="AI63" s="171"/>
      <c r="AJ63" s="169"/>
      <c r="AK63" s="171">
        <v>1</v>
      </c>
      <c r="AL63" s="290"/>
      <c r="AM63" s="171">
        <v>1</v>
      </c>
      <c r="AN63" s="169"/>
      <c r="AO63" s="171"/>
      <c r="AP63" s="169"/>
      <c r="AQ63" s="171">
        <v>1</v>
      </c>
      <c r="AR63" s="169"/>
      <c r="AS63" s="171"/>
      <c r="AT63" s="169"/>
      <c r="AU63" s="344"/>
      <c r="AV63" s="292"/>
    </row>
    <row r="64" spans="14:48" x14ac:dyDescent="0.25">
      <c r="N64" s="236" t="s">
        <v>1465</v>
      </c>
      <c r="O64" s="158">
        <f t="shared" si="8"/>
        <v>4</v>
      </c>
      <c r="P64" s="159">
        <f t="shared" si="9"/>
        <v>4</v>
      </c>
      <c r="Q64" s="160"/>
      <c r="R64" s="86">
        <f t="shared" si="10"/>
        <v>2</v>
      </c>
      <c r="S64" s="86">
        <f t="shared" si="11"/>
        <v>2</v>
      </c>
      <c r="T64" s="86">
        <f t="shared" si="12"/>
        <v>2</v>
      </c>
      <c r="U64" s="186">
        <f t="shared" si="13"/>
        <v>2</v>
      </c>
      <c r="V64" s="243"/>
      <c r="W64" s="162"/>
      <c r="X64" s="345"/>
      <c r="Y64" s="163">
        <v>1</v>
      </c>
      <c r="Z64" s="162"/>
      <c r="AA64" s="345"/>
      <c r="AB64" s="163"/>
      <c r="AC64" s="162"/>
      <c r="AD64" s="345">
        <v>1</v>
      </c>
      <c r="AE64" s="162"/>
      <c r="AF64" s="163"/>
      <c r="AG64" s="143"/>
      <c r="AH64" s="163"/>
      <c r="AI64" s="143"/>
      <c r="AJ64" s="163"/>
      <c r="AK64" s="143"/>
      <c r="AL64" s="293">
        <v>1</v>
      </c>
      <c r="AM64" s="143"/>
      <c r="AN64" s="163"/>
      <c r="AO64" s="143"/>
      <c r="AP64" s="163"/>
      <c r="AQ64" s="143"/>
      <c r="AR64" s="163"/>
      <c r="AS64" s="143">
        <v>1</v>
      </c>
      <c r="AT64" s="163"/>
      <c r="AU64" s="345"/>
      <c r="AV64" s="291"/>
    </row>
    <row r="65" spans="14:48" x14ac:dyDescent="0.25">
      <c r="N65" s="236" t="s">
        <v>1466</v>
      </c>
      <c r="O65" s="158">
        <f t="shared" si="8"/>
        <v>3</v>
      </c>
      <c r="P65" s="159">
        <f t="shared" si="9"/>
        <v>3</v>
      </c>
      <c r="Q65" s="160"/>
      <c r="R65" s="86">
        <f t="shared" si="10"/>
        <v>2</v>
      </c>
      <c r="S65" s="86">
        <f t="shared" si="11"/>
        <v>1</v>
      </c>
      <c r="T65" s="86">
        <f t="shared" si="12"/>
        <v>2</v>
      </c>
      <c r="U65" s="186">
        <f t="shared" si="13"/>
        <v>1</v>
      </c>
      <c r="V65" s="252"/>
      <c r="W65" s="167"/>
      <c r="X65" s="344"/>
      <c r="Y65" s="169"/>
      <c r="Z65" s="167"/>
      <c r="AA65" s="344"/>
      <c r="AB65" s="169"/>
      <c r="AC65" s="167"/>
      <c r="AD65" s="344">
        <v>1</v>
      </c>
      <c r="AE65" s="167"/>
      <c r="AF65" s="169">
        <v>1</v>
      </c>
      <c r="AG65" s="171"/>
      <c r="AH65" s="169"/>
      <c r="AI65" s="171"/>
      <c r="AJ65" s="169"/>
      <c r="AK65" s="171"/>
      <c r="AL65" s="290"/>
      <c r="AM65" s="171"/>
      <c r="AN65" s="169"/>
      <c r="AO65" s="171"/>
      <c r="AP65" s="169"/>
      <c r="AQ65" s="171"/>
      <c r="AR65" s="169"/>
      <c r="AS65" s="171"/>
      <c r="AT65" s="169"/>
      <c r="AU65" s="344">
        <v>1</v>
      </c>
      <c r="AV65" s="292"/>
    </row>
    <row r="66" spans="14:48" x14ac:dyDescent="0.25">
      <c r="N66" s="236" t="s">
        <v>1250</v>
      </c>
      <c r="O66" s="158">
        <f t="shared" si="8"/>
        <v>2</v>
      </c>
      <c r="P66" s="159">
        <f t="shared" si="9"/>
        <v>2</v>
      </c>
      <c r="Q66" s="160"/>
      <c r="R66" s="86">
        <f t="shared" si="10"/>
        <v>1</v>
      </c>
      <c r="S66" s="86">
        <f t="shared" si="11"/>
        <v>1</v>
      </c>
      <c r="T66" s="86">
        <f t="shared" si="12"/>
        <v>0</v>
      </c>
      <c r="U66" s="186">
        <f t="shared" si="13"/>
        <v>2</v>
      </c>
      <c r="V66" s="243"/>
      <c r="W66" s="162"/>
      <c r="X66" s="345"/>
      <c r="Y66" s="163"/>
      <c r="Z66" s="162"/>
      <c r="AA66" s="345"/>
      <c r="AB66" s="163"/>
      <c r="AC66" s="162"/>
      <c r="AD66" s="143"/>
      <c r="AE66" s="162"/>
      <c r="AF66" s="163">
        <v>1</v>
      </c>
      <c r="AG66" s="143"/>
      <c r="AH66" s="163"/>
      <c r="AI66" s="143"/>
      <c r="AJ66" s="163"/>
      <c r="AK66" s="171"/>
      <c r="AL66" s="290"/>
      <c r="AM66" s="171"/>
      <c r="AN66" s="169">
        <v>1</v>
      </c>
      <c r="AO66" s="171"/>
      <c r="AP66" s="169"/>
      <c r="AQ66" s="171"/>
      <c r="AR66" s="169"/>
      <c r="AS66" s="171"/>
      <c r="AT66" s="169"/>
      <c r="AU66" s="344"/>
      <c r="AV66" s="292"/>
    </row>
    <row r="67" spans="14:48" x14ac:dyDescent="0.25">
      <c r="N67" s="236" t="s">
        <v>1467</v>
      </c>
      <c r="O67" s="158">
        <f t="shared" si="8"/>
        <v>1</v>
      </c>
      <c r="P67" s="159">
        <f t="shared" si="9"/>
        <v>1</v>
      </c>
      <c r="Q67" s="160"/>
      <c r="R67" s="86">
        <f t="shared" si="10"/>
        <v>1</v>
      </c>
      <c r="S67" s="86">
        <f t="shared" si="11"/>
        <v>0</v>
      </c>
      <c r="T67" s="86">
        <f t="shared" si="12"/>
        <v>1</v>
      </c>
      <c r="U67" s="186">
        <f t="shared" si="13"/>
        <v>0</v>
      </c>
      <c r="V67" s="350"/>
      <c r="W67" s="180"/>
      <c r="X67" s="351"/>
      <c r="Y67" s="352"/>
      <c r="Z67" s="180"/>
      <c r="AA67" s="351"/>
      <c r="AB67" s="352"/>
      <c r="AC67" s="180"/>
      <c r="AD67" s="351">
        <v>1</v>
      </c>
      <c r="AE67" s="180"/>
      <c r="AF67" s="352"/>
      <c r="AG67" s="153"/>
      <c r="AH67" s="352"/>
      <c r="AI67" s="153"/>
      <c r="AJ67" s="352"/>
      <c r="AK67" s="143"/>
      <c r="AL67" s="293"/>
      <c r="AM67" s="143"/>
      <c r="AN67" s="163"/>
      <c r="AO67" s="143"/>
      <c r="AP67" s="163"/>
      <c r="AQ67" s="143"/>
      <c r="AR67" s="163"/>
      <c r="AS67" s="143"/>
      <c r="AT67" s="163"/>
      <c r="AU67" s="345"/>
      <c r="AV67" s="291"/>
    </row>
    <row r="68" spans="14:48" x14ac:dyDescent="0.25">
      <c r="N68" s="236" t="s">
        <v>845</v>
      </c>
      <c r="O68" s="158">
        <f t="shared" si="8"/>
        <v>1</v>
      </c>
      <c r="P68" s="159">
        <f t="shared" si="9"/>
        <v>1</v>
      </c>
      <c r="Q68" s="160"/>
      <c r="R68" s="86">
        <f t="shared" si="10"/>
        <v>1</v>
      </c>
      <c r="S68" s="86">
        <f t="shared" si="11"/>
        <v>0</v>
      </c>
      <c r="T68" s="86">
        <f t="shared" si="12"/>
        <v>1</v>
      </c>
      <c r="U68" s="186">
        <f t="shared" si="13"/>
        <v>0</v>
      </c>
      <c r="V68" s="252"/>
      <c r="W68" s="167"/>
      <c r="X68" s="344"/>
      <c r="Y68" s="169"/>
      <c r="Z68" s="167"/>
      <c r="AA68" s="344"/>
      <c r="AB68" s="169"/>
      <c r="AC68" s="167"/>
      <c r="AD68" s="171"/>
      <c r="AE68" s="167"/>
      <c r="AF68" s="169"/>
      <c r="AG68" s="171"/>
      <c r="AH68" s="169"/>
      <c r="AI68" s="171">
        <v>1</v>
      </c>
      <c r="AJ68" s="169"/>
      <c r="AK68" s="171"/>
      <c r="AL68" s="290"/>
      <c r="AM68" s="171"/>
      <c r="AN68" s="169"/>
      <c r="AO68" s="171"/>
      <c r="AP68" s="169"/>
      <c r="AQ68" s="171"/>
      <c r="AR68" s="169"/>
      <c r="AS68" s="171"/>
      <c r="AT68" s="169"/>
      <c r="AU68" s="344"/>
      <c r="AV68" s="292"/>
    </row>
    <row r="69" spans="14:48" x14ac:dyDescent="0.25">
      <c r="N69" s="236" t="s">
        <v>1233</v>
      </c>
      <c r="O69" s="158">
        <f t="shared" si="8"/>
        <v>1</v>
      </c>
      <c r="P69" s="159">
        <f t="shared" si="9"/>
        <v>1</v>
      </c>
      <c r="Q69" s="160"/>
      <c r="R69" s="86">
        <f t="shared" si="10"/>
        <v>1</v>
      </c>
      <c r="S69" s="86">
        <f t="shared" si="11"/>
        <v>0</v>
      </c>
      <c r="T69" s="86">
        <f t="shared" si="12"/>
        <v>1</v>
      </c>
      <c r="U69" s="186">
        <f t="shared" si="13"/>
        <v>0</v>
      </c>
      <c r="V69" s="252"/>
      <c r="W69" s="167"/>
      <c r="X69" s="344">
        <v>1</v>
      </c>
      <c r="Y69" s="169"/>
      <c r="Z69" s="167"/>
      <c r="AA69" s="344"/>
      <c r="AB69" s="169"/>
      <c r="AC69" s="167"/>
      <c r="AD69" s="171"/>
      <c r="AE69" s="167"/>
      <c r="AF69" s="169"/>
      <c r="AG69" s="171"/>
      <c r="AH69" s="169"/>
      <c r="AI69" s="171"/>
      <c r="AJ69" s="169"/>
      <c r="AK69" s="254"/>
      <c r="AL69" s="290"/>
      <c r="AM69" s="171"/>
      <c r="AN69" s="169"/>
      <c r="AO69" s="171"/>
      <c r="AP69" s="169"/>
      <c r="AQ69" s="171"/>
      <c r="AR69" s="169"/>
      <c r="AS69" s="171"/>
      <c r="AT69" s="169"/>
      <c r="AU69" s="344"/>
      <c r="AV69" s="292"/>
    </row>
    <row r="70" spans="14:48" x14ac:dyDescent="0.25">
      <c r="N70" s="236" t="s">
        <v>1468</v>
      </c>
      <c r="O70" s="158">
        <f t="shared" si="8"/>
        <v>1</v>
      </c>
      <c r="P70" s="159">
        <f t="shared" si="9"/>
        <v>1</v>
      </c>
      <c r="Q70" s="160"/>
      <c r="R70" s="86">
        <f t="shared" si="10"/>
        <v>0</v>
      </c>
      <c r="S70" s="86">
        <f t="shared" si="11"/>
        <v>1</v>
      </c>
      <c r="T70" s="86">
        <f t="shared" si="12"/>
        <v>0</v>
      </c>
      <c r="U70" s="186">
        <f t="shared" si="13"/>
        <v>1</v>
      </c>
      <c r="V70" s="353"/>
      <c r="W70" s="174"/>
      <c r="X70" s="354"/>
      <c r="Y70" s="173"/>
      <c r="Z70" s="174"/>
      <c r="AA70" s="354"/>
      <c r="AB70" s="173"/>
      <c r="AC70" s="174"/>
      <c r="AD70" s="177"/>
      <c r="AE70" s="174"/>
      <c r="AF70" s="173"/>
      <c r="AG70" s="177"/>
      <c r="AH70" s="173"/>
      <c r="AI70" s="177"/>
      <c r="AJ70" s="173"/>
      <c r="AK70" s="177"/>
      <c r="AL70" s="355">
        <v>1</v>
      </c>
      <c r="AM70" s="177"/>
      <c r="AN70" s="173"/>
      <c r="AO70" s="177"/>
      <c r="AP70" s="173"/>
      <c r="AQ70" s="177"/>
      <c r="AR70" s="173"/>
      <c r="AS70" s="177"/>
      <c r="AT70" s="173"/>
      <c r="AU70" s="354"/>
      <c r="AV70" s="294"/>
    </row>
    <row r="71" spans="14:48" x14ac:dyDescent="0.25">
      <c r="N71" s="266" t="s">
        <v>849</v>
      </c>
      <c r="O71" s="267">
        <f t="shared" si="8"/>
        <v>33</v>
      </c>
      <c r="P71" s="346">
        <f t="shared" si="9"/>
        <v>33</v>
      </c>
      <c r="Q71" s="269"/>
      <c r="R71" s="101">
        <f t="shared" si="10"/>
        <v>16</v>
      </c>
      <c r="S71" s="101">
        <f t="shared" si="11"/>
        <v>17</v>
      </c>
      <c r="T71" s="101">
        <f t="shared" si="12"/>
        <v>20</v>
      </c>
      <c r="U71" s="270">
        <f t="shared" si="13"/>
        <v>13</v>
      </c>
      <c r="V71" s="347"/>
      <c r="W71" s="348"/>
      <c r="X71" s="349">
        <f>SUM(X61:X70)</f>
        <v>1</v>
      </c>
      <c r="Y71" s="298">
        <f>SUM(Y61:Y70)</f>
        <v>1</v>
      </c>
      <c r="Z71" s="348"/>
      <c r="AA71" s="349">
        <f>SUM(AA61:AA70)</f>
        <v>0</v>
      </c>
      <c r="AB71" s="298">
        <f>SUM(AB61:AB70)</f>
        <v>0</v>
      </c>
      <c r="AC71" s="348"/>
      <c r="AD71" s="297">
        <f>SUM(AD61:AD70)</f>
        <v>4</v>
      </c>
      <c r="AE71" s="348"/>
      <c r="AF71" s="298">
        <f t="shared" ref="AF71:AV71" si="14">SUM(AF61:AF70)</f>
        <v>2</v>
      </c>
      <c r="AG71" s="297">
        <f t="shared" si="14"/>
        <v>2</v>
      </c>
      <c r="AH71" s="298">
        <f t="shared" si="14"/>
        <v>1</v>
      </c>
      <c r="AI71" s="297">
        <f t="shared" si="14"/>
        <v>2</v>
      </c>
      <c r="AJ71" s="298">
        <f t="shared" si="14"/>
        <v>1</v>
      </c>
      <c r="AK71" s="297">
        <f t="shared" si="14"/>
        <v>2</v>
      </c>
      <c r="AL71" s="296">
        <f t="shared" si="14"/>
        <v>3</v>
      </c>
      <c r="AM71" s="297">
        <f t="shared" si="14"/>
        <v>1</v>
      </c>
      <c r="AN71" s="298">
        <f t="shared" si="14"/>
        <v>1</v>
      </c>
      <c r="AO71" s="297">
        <f t="shared" si="14"/>
        <v>0</v>
      </c>
      <c r="AP71" s="298">
        <f t="shared" si="14"/>
        <v>2</v>
      </c>
      <c r="AQ71" s="297">
        <f t="shared" si="14"/>
        <v>4</v>
      </c>
      <c r="AR71" s="298">
        <f t="shared" si="14"/>
        <v>1</v>
      </c>
      <c r="AS71" s="297">
        <f t="shared" si="14"/>
        <v>2</v>
      </c>
      <c r="AT71" s="298">
        <f t="shared" si="14"/>
        <v>0</v>
      </c>
      <c r="AU71" s="349">
        <f t="shared" si="14"/>
        <v>2</v>
      </c>
      <c r="AV71" s="299">
        <f t="shared" si="14"/>
        <v>1</v>
      </c>
    </row>
  </sheetData>
  <sheetProtection selectLockedCells="1" selectUnlockedCells="1"/>
  <mergeCells count="17">
    <mergeCell ref="O47:U47"/>
    <mergeCell ref="AL47:AV47"/>
    <mergeCell ref="O59:U59"/>
    <mergeCell ref="V59:AK59"/>
    <mergeCell ref="AL59:AV59"/>
    <mergeCell ref="A26:E26"/>
    <mergeCell ref="G26:K26"/>
    <mergeCell ref="A29:E29"/>
    <mergeCell ref="G29:K29"/>
    <mergeCell ref="M32:V32"/>
    <mergeCell ref="A33:E33"/>
    <mergeCell ref="A1:K1"/>
    <mergeCell ref="C2:E2"/>
    <mergeCell ref="F2:H2"/>
    <mergeCell ref="I2:K2"/>
    <mergeCell ref="M2:V2"/>
    <mergeCell ref="M17:V17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2"/>
  <sheetViews>
    <sheetView topLeftCell="I55" zoomScale="110" zoomScaleNormal="110" workbookViewId="0">
      <selection activeCell="AF82" sqref="AF82"/>
    </sheetView>
  </sheetViews>
  <sheetFormatPr baseColWidth="10" defaultColWidth="10.7109375" defaultRowHeight="15" x14ac:dyDescent="0.25"/>
  <cols>
    <col min="1" max="1" width="7" style="16" customWidth="1"/>
    <col min="2" max="2" width="7.7109375" style="16" customWidth="1"/>
    <col min="3" max="3" width="18.28515625" style="16" customWidth="1"/>
    <col min="4" max="4" width="6.42578125" style="16" customWidth="1"/>
    <col min="5" max="5" width="17.28515625" style="16" customWidth="1"/>
    <col min="6" max="6" width="18.7109375" style="16" customWidth="1"/>
    <col min="7" max="7" width="8.140625" style="16" customWidth="1"/>
    <col min="8" max="8" width="18.7109375" style="16" customWidth="1"/>
    <col min="9" max="9" width="18.5703125" style="16" customWidth="1"/>
    <col min="10" max="10" width="8.140625" style="16" customWidth="1"/>
    <col min="11" max="11" width="18.5703125" style="16" customWidth="1"/>
    <col min="12" max="12" width="18" style="16" customWidth="1"/>
    <col min="13" max="19" width="3.28515625" style="16" customWidth="1"/>
    <col min="20" max="48" width="3.7109375" style="16" customWidth="1"/>
    <col min="49" max="16384" width="10.7109375" style="16"/>
  </cols>
  <sheetData>
    <row r="1" spans="1:16" ht="15.75" x14ac:dyDescent="0.25">
      <c r="A1" s="906" t="s">
        <v>1469</v>
      </c>
      <c r="B1" s="906"/>
      <c r="C1" s="906"/>
      <c r="D1" s="906"/>
      <c r="E1" s="906"/>
      <c r="F1" s="906"/>
      <c r="G1" s="906"/>
      <c r="H1" s="906"/>
      <c r="I1" s="906"/>
      <c r="J1" s="906"/>
      <c r="K1" s="906"/>
      <c r="L1" s="30"/>
      <c r="M1" s="30"/>
      <c r="N1" s="30"/>
      <c r="O1" s="30"/>
      <c r="P1" s="30"/>
    </row>
    <row r="2" spans="1:16" ht="15.75" x14ac:dyDescent="0.25">
      <c r="A2" s="202" t="s">
        <v>1284</v>
      </c>
      <c r="B2" s="202" t="s">
        <v>97</v>
      </c>
      <c r="C2" s="907" t="s">
        <v>1470</v>
      </c>
      <c r="D2" s="907"/>
      <c r="E2" s="907"/>
      <c r="F2" s="907" t="s">
        <v>1471</v>
      </c>
      <c r="G2" s="907"/>
      <c r="H2" s="907"/>
      <c r="I2" s="907" t="s">
        <v>1472</v>
      </c>
      <c r="J2" s="907"/>
      <c r="K2" s="907"/>
      <c r="L2" s="14"/>
      <c r="M2" s="14"/>
      <c r="N2" s="14"/>
      <c r="O2" s="14"/>
      <c r="P2" s="14"/>
    </row>
    <row r="3" spans="1:16" x14ac:dyDescent="0.25">
      <c r="A3" s="205">
        <v>1</v>
      </c>
      <c r="B3" s="206">
        <v>39698</v>
      </c>
      <c r="C3" s="208" t="s">
        <v>1290</v>
      </c>
      <c r="D3" s="207" t="s">
        <v>642</v>
      </c>
      <c r="E3" s="207" t="s">
        <v>1324</v>
      </c>
      <c r="F3" s="208" t="s">
        <v>1293</v>
      </c>
      <c r="G3" s="207" t="s">
        <v>1473</v>
      </c>
      <c r="H3" s="207" t="s">
        <v>631</v>
      </c>
      <c r="I3" s="207" t="s">
        <v>1474</v>
      </c>
      <c r="J3" s="207" t="s">
        <v>1442</v>
      </c>
      <c r="K3" s="208" t="s">
        <v>1295</v>
      </c>
    </row>
    <row r="4" spans="1:16" x14ac:dyDescent="0.25">
      <c r="A4" s="205">
        <v>2</v>
      </c>
      <c r="B4" s="206">
        <v>39705</v>
      </c>
      <c r="C4" s="207" t="s">
        <v>816</v>
      </c>
      <c r="D4" s="207" t="s">
        <v>662</v>
      </c>
      <c r="E4" s="208" t="s">
        <v>1290</v>
      </c>
      <c r="F4" s="207" t="s">
        <v>1475</v>
      </c>
      <c r="G4" s="207" t="s">
        <v>1443</v>
      </c>
      <c r="H4" s="208" t="s">
        <v>1293</v>
      </c>
      <c r="I4" s="208" t="s">
        <v>1295</v>
      </c>
      <c r="J4" s="207" t="s">
        <v>1476</v>
      </c>
      <c r="K4" s="207" t="s">
        <v>1477</v>
      </c>
    </row>
    <row r="5" spans="1:16" x14ac:dyDescent="0.25">
      <c r="A5" s="205">
        <v>3</v>
      </c>
      <c r="B5" s="206">
        <v>39719</v>
      </c>
      <c r="C5" s="208" t="s">
        <v>1290</v>
      </c>
      <c r="D5" s="207" t="s">
        <v>704</v>
      </c>
      <c r="E5" s="207" t="s">
        <v>771</v>
      </c>
      <c r="F5" s="208" t="s">
        <v>1293</v>
      </c>
      <c r="G5" s="207" t="s">
        <v>1478</v>
      </c>
      <c r="H5" s="207" t="s">
        <v>784</v>
      </c>
      <c r="I5" s="207" t="s">
        <v>1479</v>
      </c>
      <c r="J5" s="207" t="s">
        <v>652</v>
      </c>
      <c r="K5" s="208" t="s">
        <v>1295</v>
      </c>
    </row>
    <row r="6" spans="1:16" x14ac:dyDescent="0.25">
      <c r="A6" s="205">
        <v>4</v>
      </c>
      <c r="B6" s="206">
        <v>39733</v>
      </c>
      <c r="C6" s="207" t="s">
        <v>1480</v>
      </c>
      <c r="D6" s="207" t="s">
        <v>705</v>
      </c>
      <c r="E6" s="208" t="s">
        <v>1290</v>
      </c>
      <c r="F6" s="207" t="s">
        <v>1481</v>
      </c>
      <c r="G6" s="207" t="s">
        <v>648</v>
      </c>
      <c r="H6" s="208" t="s">
        <v>1293</v>
      </c>
      <c r="I6" s="208" t="s">
        <v>1295</v>
      </c>
      <c r="J6" s="207" t="s">
        <v>605</v>
      </c>
      <c r="K6" s="207" t="s">
        <v>693</v>
      </c>
    </row>
    <row r="7" spans="1:16" x14ac:dyDescent="0.25">
      <c r="A7" s="205">
        <v>5</v>
      </c>
      <c r="B7" s="206">
        <v>39747</v>
      </c>
      <c r="C7" s="207" t="s">
        <v>905</v>
      </c>
      <c r="D7" s="207" t="s">
        <v>648</v>
      </c>
      <c r="E7" s="208" t="s">
        <v>1290</v>
      </c>
      <c r="F7" s="207" t="s">
        <v>693</v>
      </c>
      <c r="G7" s="207" t="s">
        <v>605</v>
      </c>
      <c r="H7" s="208" t="s">
        <v>1293</v>
      </c>
      <c r="I7" s="208" t="s">
        <v>1295</v>
      </c>
      <c r="J7" s="207" t="s">
        <v>1482</v>
      </c>
      <c r="K7" s="207" t="s">
        <v>1483</v>
      </c>
    </row>
    <row r="8" spans="1:16" x14ac:dyDescent="0.25">
      <c r="A8" s="205">
        <v>6</v>
      </c>
      <c r="B8" s="206">
        <v>39761</v>
      </c>
      <c r="C8" s="208" t="s">
        <v>1290</v>
      </c>
      <c r="D8" s="207" t="s">
        <v>628</v>
      </c>
      <c r="E8" s="207" t="s">
        <v>643</v>
      </c>
      <c r="F8" s="208" t="s">
        <v>1293</v>
      </c>
      <c r="G8" s="207" t="s">
        <v>1484</v>
      </c>
      <c r="H8" s="207" t="s">
        <v>1322</v>
      </c>
      <c r="I8" s="207" t="s">
        <v>1485</v>
      </c>
      <c r="J8" s="207" t="s">
        <v>1486</v>
      </c>
      <c r="K8" s="208" t="s">
        <v>1295</v>
      </c>
    </row>
    <row r="9" spans="1:16" x14ac:dyDescent="0.25">
      <c r="A9" s="205">
        <v>7</v>
      </c>
      <c r="B9" s="206">
        <v>39768</v>
      </c>
      <c r="C9" s="207" t="s">
        <v>1303</v>
      </c>
      <c r="D9" s="207" t="s">
        <v>1154</v>
      </c>
      <c r="E9" s="208" t="s">
        <v>1290</v>
      </c>
      <c r="F9" s="207" t="s">
        <v>674</v>
      </c>
      <c r="G9" s="207" t="s">
        <v>1487</v>
      </c>
      <c r="H9" s="208" t="s">
        <v>1293</v>
      </c>
      <c r="I9" s="208" t="s">
        <v>1295</v>
      </c>
      <c r="J9" s="207" t="s">
        <v>1488</v>
      </c>
      <c r="K9" s="207" t="s">
        <v>620</v>
      </c>
    </row>
    <row r="10" spans="1:16" x14ac:dyDescent="0.25">
      <c r="A10" s="205">
        <v>8</v>
      </c>
      <c r="B10" s="206">
        <v>39782</v>
      </c>
      <c r="C10" s="208" t="s">
        <v>1290</v>
      </c>
      <c r="D10" s="207" t="s">
        <v>659</v>
      </c>
      <c r="E10" s="207" t="s">
        <v>1489</v>
      </c>
      <c r="F10" s="208" t="s">
        <v>1293</v>
      </c>
      <c r="G10" s="207" t="s">
        <v>1490</v>
      </c>
      <c r="H10" s="207" t="s">
        <v>1315</v>
      </c>
      <c r="I10" s="207" t="s">
        <v>1491</v>
      </c>
      <c r="J10" s="207" t="s">
        <v>609</v>
      </c>
      <c r="K10" s="208" t="s">
        <v>1295</v>
      </c>
    </row>
    <row r="11" spans="1:16" x14ac:dyDescent="0.25">
      <c r="A11" s="205">
        <v>9</v>
      </c>
      <c r="B11" s="206">
        <v>39789</v>
      </c>
      <c r="C11" s="207" t="s">
        <v>1291</v>
      </c>
      <c r="D11" s="207" t="s">
        <v>628</v>
      </c>
      <c r="E11" s="208" t="s">
        <v>1290</v>
      </c>
      <c r="F11" s="207" t="s">
        <v>1492</v>
      </c>
      <c r="G11" s="207" t="s">
        <v>1226</v>
      </c>
      <c r="H11" s="208" t="s">
        <v>1293</v>
      </c>
      <c r="I11" s="208" t="s">
        <v>1295</v>
      </c>
      <c r="J11" s="207" t="s">
        <v>1174</v>
      </c>
      <c r="K11" s="207" t="s">
        <v>1493</v>
      </c>
    </row>
    <row r="12" spans="1:16" x14ac:dyDescent="0.25">
      <c r="A12" s="205">
        <v>10</v>
      </c>
      <c r="B12" s="206">
        <v>39796</v>
      </c>
      <c r="C12" s="208" t="s">
        <v>1290</v>
      </c>
      <c r="D12" s="207" t="s">
        <v>642</v>
      </c>
      <c r="E12" s="207" t="s">
        <v>1494</v>
      </c>
      <c r="F12" s="208" t="s">
        <v>1293</v>
      </c>
      <c r="G12" s="207" t="s">
        <v>1495</v>
      </c>
      <c r="H12" s="207" t="s">
        <v>1496</v>
      </c>
      <c r="I12" s="207" t="s">
        <v>1497</v>
      </c>
      <c r="J12" s="207" t="s">
        <v>605</v>
      </c>
      <c r="K12" s="208" t="s">
        <v>1295</v>
      </c>
    </row>
    <row r="13" spans="1:16" x14ac:dyDescent="0.25">
      <c r="A13" s="205">
        <v>11</v>
      </c>
      <c r="B13" s="206">
        <v>39458</v>
      </c>
      <c r="C13" s="207" t="s">
        <v>669</v>
      </c>
      <c r="D13" s="207" t="s">
        <v>659</v>
      </c>
      <c r="E13" s="208" t="s">
        <v>1290</v>
      </c>
      <c r="F13" s="207" t="s">
        <v>1330</v>
      </c>
      <c r="G13" s="207" t="s">
        <v>1152</v>
      </c>
      <c r="H13" s="208" t="s">
        <v>1293</v>
      </c>
      <c r="I13" s="208" t="s">
        <v>1295</v>
      </c>
      <c r="J13" s="207" t="s">
        <v>605</v>
      </c>
      <c r="K13" s="207" t="s">
        <v>1498</v>
      </c>
    </row>
    <row r="14" spans="1:16" x14ac:dyDescent="0.25">
      <c r="A14" s="205">
        <v>12</v>
      </c>
      <c r="B14" s="206">
        <v>39465</v>
      </c>
      <c r="C14" s="207" t="s">
        <v>1324</v>
      </c>
      <c r="D14" s="207" t="s">
        <v>662</v>
      </c>
      <c r="E14" s="208" t="s">
        <v>1290</v>
      </c>
      <c r="F14" s="207" t="s">
        <v>631</v>
      </c>
      <c r="G14" s="207" t="s">
        <v>605</v>
      </c>
      <c r="H14" s="208" t="s">
        <v>1293</v>
      </c>
      <c r="I14" s="208" t="s">
        <v>1295</v>
      </c>
      <c r="J14" s="207" t="s">
        <v>605</v>
      </c>
      <c r="K14" s="207" t="s">
        <v>1474</v>
      </c>
    </row>
    <row r="15" spans="1:16" x14ac:dyDescent="0.25">
      <c r="A15" s="205">
        <v>13</v>
      </c>
      <c r="B15" s="206">
        <v>39479</v>
      </c>
      <c r="C15" s="208" t="s">
        <v>1290</v>
      </c>
      <c r="D15" s="207" t="s">
        <v>1441</v>
      </c>
      <c r="E15" s="207" t="s">
        <v>816</v>
      </c>
      <c r="F15" s="208" t="s">
        <v>1293</v>
      </c>
      <c r="G15" s="207" t="s">
        <v>1499</v>
      </c>
      <c r="H15" s="207" t="s">
        <v>1475</v>
      </c>
      <c r="I15" s="207" t="s">
        <v>1477</v>
      </c>
      <c r="J15" s="207" t="s">
        <v>605</v>
      </c>
      <c r="K15" s="208" t="s">
        <v>1295</v>
      </c>
    </row>
    <row r="16" spans="1:16" x14ac:dyDescent="0.25">
      <c r="A16" s="205">
        <v>14</v>
      </c>
      <c r="B16" s="206">
        <v>39486</v>
      </c>
      <c r="C16" s="207" t="s">
        <v>771</v>
      </c>
      <c r="D16" s="207" t="s">
        <v>656</v>
      </c>
      <c r="E16" s="208" t="s">
        <v>1290</v>
      </c>
      <c r="F16" s="207" t="s">
        <v>784</v>
      </c>
      <c r="G16" s="207" t="s">
        <v>1500</v>
      </c>
      <c r="H16" s="208" t="s">
        <v>1293</v>
      </c>
      <c r="I16" s="208" t="s">
        <v>1295</v>
      </c>
      <c r="J16" s="207" t="s">
        <v>605</v>
      </c>
      <c r="K16" s="207" t="s">
        <v>1479</v>
      </c>
    </row>
    <row r="17" spans="1:11" x14ac:dyDescent="0.25">
      <c r="A17" s="205">
        <v>15</v>
      </c>
      <c r="B17" s="206">
        <v>39508</v>
      </c>
      <c r="C17" s="208" t="s">
        <v>1290</v>
      </c>
      <c r="D17" s="207" t="s">
        <v>599</v>
      </c>
      <c r="E17" s="207" t="s">
        <v>1480</v>
      </c>
      <c r="F17" s="208" t="s">
        <v>1293</v>
      </c>
      <c r="G17" s="207" t="s">
        <v>605</v>
      </c>
      <c r="H17" s="207" t="s">
        <v>1481</v>
      </c>
      <c r="I17" s="207" t="s">
        <v>693</v>
      </c>
      <c r="J17" s="207" t="s">
        <v>605</v>
      </c>
      <c r="K17" s="208" t="s">
        <v>1295</v>
      </c>
    </row>
    <row r="18" spans="1:11" x14ac:dyDescent="0.25">
      <c r="A18" s="205">
        <v>16</v>
      </c>
      <c r="B18" s="206">
        <v>39516</v>
      </c>
      <c r="C18" s="208" t="s">
        <v>1290</v>
      </c>
      <c r="D18" s="207" t="s">
        <v>648</v>
      </c>
      <c r="E18" s="207" t="s">
        <v>905</v>
      </c>
      <c r="F18" s="208" t="s">
        <v>1293</v>
      </c>
      <c r="G18" s="207" t="s">
        <v>605</v>
      </c>
      <c r="H18" s="207" t="s">
        <v>693</v>
      </c>
      <c r="I18" s="207" t="s">
        <v>1483</v>
      </c>
      <c r="J18" s="207" t="s">
        <v>605</v>
      </c>
      <c r="K18" s="208" t="s">
        <v>1295</v>
      </c>
    </row>
    <row r="19" spans="1:11" x14ac:dyDescent="0.25">
      <c r="A19" s="205">
        <v>17</v>
      </c>
      <c r="B19" s="206">
        <v>39522</v>
      </c>
      <c r="C19" s="207" t="s">
        <v>643</v>
      </c>
      <c r="D19" s="207" t="s">
        <v>659</v>
      </c>
      <c r="E19" s="208" t="s">
        <v>1290</v>
      </c>
      <c r="F19" s="207" t="s">
        <v>1322</v>
      </c>
      <c r="G19" s="207" t="s">
        <v>648</v>
      </c>
      <c r="H19" s="208" t="s">
        <v>1293</v>
      </c>
      <c r="I19" s="208" t="s">
        <v>1295</v>
      </c>
      <c r="J19" s="207" t="s">
        <v>605</v>
      </c>
      <c r="K19" s="207" t="s">
        <v>1485</v>
      </c>
    </row>
    <row r="20" spans="1:11" x14ac:dyDescent="0.25">
      <c r="A20" s="205">
        <v>18</v>
      </c>
      <c r="B20" s="206">
        <v>39536</v>
      </c>
      <c r="C20" s="208" t="s">
        <v>1290</v>
      </c>
      <c r="D20" s="207" t="s">
        <v>650</v>
      </c>
      <c r="E20" s="207" t="s">
        <v>1303</v>
      </c>
      <c r="F20" s="208" t="s">
        <v>1293</v>
      </c>
      <c r="G20" s="207" t="s">
        <v>1185</v>
      </c>
      <c r="H20" s="207" t="s">
        <v>674</v>
      </c>
      <c r="I20" s="207" t="s">
        <v>620</v>
      </c>
      <c r="J20" s="207" t="s">
        <v>605</v>
      </c>
      <c r="K20" s="208" t="s">
        <v>1295</v>
      </c>
    </row>
    <row r="21" spans="1:11" x14ac:dyDescent="0.25">
      <c r="A21" s="205">
        <v>19</v>
      </c>
      <c r="B21" s="206">
        <v>39557</v>
      </c>
      <c r="C21" s="207" t="s">
        <v>1489</v>
      </c>
      <c r="D21" s="207" t="s">
        <v>605</v>
      </c>
      <c r="E21" s="208" t="s">
        <v>1290</v>
      </c>
      <c r="F21" s="207" t="s">
        <v>1315</v>
      </c>
      <c r="G21" s="207" t="s">
        <v>605</v>
      </c>
      <c r="H21" s="208" t="s">
        <v>1293</v>
      </c>
      <c r="I21" s="208" t="s">
        <v>1295</v>
      </c>
      <c r="J21" s="207" t="s">
        <v>605</v>
      </c>
      <c r="K21" s="207" t="s">
        <v>1491</v>
      </c>
    </row>
    <row r="22" spans="1:11" x14ac:dyDescent="0.25">
      <c r="A22" s="205">
        <v>20</v>
      </c>
      <c r="B22" s="206">
        <v>39564</v>
      </c>
      <c r="C22" s="208" t="s">
        <v>1290</v>
      </c>
      <c r="D22" s="207" t="s">
        <v>605</v>
      </c>
      <c r="E22" s="207" t="s">
        <v>1291</v>
      </c>
      <c r="F22" s="208" t="s">
        <v>1293</v>
      </c>
      <c r="G22" s="207" t="s">
        <v>605</v>
      </c>
      <c r="H22" s="207" t="s">
        <v>1492</v>
      </c>
      <c r="I22" s="207" t="s">
        <v>1493</v>
      </c>
      <c r="J22" s="207" t="s">
        <v>605</v>
      </c>
      <c r="K22" s="208" t="s">
        <v>1295</v>
      </c>
    </row>
    <row r="23" spans="1:11" x14ac:dyDescent="0.25">
      <c r="A23" s="205">
        <v>21</v>
      </c>
      <c r="B23" s="206">
        <v>39578</v>
      </c>
      <c r="C23" s="207" t="s">
        <v>1494</v>
      </c>
      <c r="D23" s="207" t="s">
        <v>697</v>
      </c>
      <c r="E23" s="208" t="s">
        <v>1290</v>
      </c>
      <c r="F23" s="207" t="s">
        <v>1496</v>
      </c>
      <c r="G23" s="207" t="s">
        <v>605</v>
      </c>
      <c r="H23" s="208" t="s">
        <v>1293</v>
      </c>
      <c r="I23" s="208" t="s">
        <v>1295</v>
      </c>
      <c r="J23" s="207" t="s">
        <v>605</v>
      </c>
      <c r="K23" s="207" t="s">
        <v>1497</v>
      </c>
    </row>
    <row r="24" spans="1:11" x14ac:dyDescent="0.25">
      <c r="A24" s="205">
        <v>22</v>
      </c>
      <c r="B24" s="206">
        <v>39585</v>
      </c>
      <c r="C24" s="208" t="s">
        <v>1290</v>
      </c>
      <c r="D24" s="207" t="s">
        <v>692</v>
      </c>
      <c r="E24" s="207" t="s">
        <v>669</v>
      </c>
      <c r="F24" s="208" t="s">
        <v>1293</v>
      </c>
      <c r="G24" s="207" t="s">
        <v>605</v>
      </c>
      <c r="H24" s="207" t="s">
        <v>1330</v>
      </c>
      <c r="I24" s="207" t="s">
        <v>1498</v>
      </c>
      <c r="J24" s="207" t="s">
        <v>605</v>
      </c>
      <c r="K24" s="208" t="s">
        <v>1295</v>
      </c>
    </row>
    <row r="25" spans="1:11" x14ac:dyDescent="0.25">
      <c r="A25" s="214"/>
      <c r="B25" s="214"/>
      <c r="C25" s="215"/>
      <c r="D25" s="215"/>
      <c r="E25" s="215"/>
      <c r="F25" s="215"/>
      <c r="G25" s="215"/>
      <c r="H25" s="325"/>
      <c r="I25" s="325"/>
      <c r="J25" s="325"/>
      <c r="K25" s="325"/>
    </row>
    <row r="26" spans="1:11" x14ac:dyDescent="0.25">
      <c r="A26" s="885" t="s">
        <v>520</v>
      </c>
      <c r="B26" s="885"/>
      <c r="C26" s="885"/>
      <c r="D26" s="885"/>
      <c r="E26" s="885"/>
      <c r="F26" s="215"/>
      <c r="G26" s="885" t="s">
        <v>814</v>
      </c>
      <c r="H26" s="885"/>
      <c r="I26" s="885"/>
      <c r="J26" s="885"/>
      <c r="K26" s="885"/>
    </row>
    <row r="27" spans="1:11" x14ac:dyDescent="0.25">
      <c r="A27" s="205" t="s">
        <v>1352</v>
      </c>
      <c r="B27" s="206">
        <v>39684</v>
      </c>
      <c r="C27" s="207" t="s">
        <v>1501</v>
      </c>
      <c r="D27" s="207" t="s">
        <v>611</v>
      </c>
      <c r="E27" s="208" t="s">
        <v>1290</v>
      </c>
      <c r="F27" s="215"/>
      <c r="G27" s="205"/>
      <c r="H27" s="206">
        <v>39726</v>
      </c>
      <c r="I27" s="208" t="s">
        <v>1290</v>
      </c>
      <c r="J27" s="207" t="s">
        <v>638</v>
      </c>
      <c r="K27" s="206" t="s">
        <v>1502</v>
      </c>
    </row>
    <row r="28" spans="1:11" x14ac:dyDescent="0.25">
      <c r="A28" s="326"/>
      <c r="B28" s="327"/>
      <c r="C28" s="328"/>
      <c r="D28" s="329"/>
      <c r="E28" s="329"/>
      <c r="F28"/>
      <c r="G28" s="19"/>
      <c r="H28" s="206">
        <v>39740</v>
      </c>
      <c r="I28" s="3" t="s">
        <v>1503</v>
      </c>
      <c r="J28" s="207" t="s">
        <v>664</v>
      </c>
      <c r="K28" s="208" t="s">
        <v>1290</v>
      </c>
    </row>
    <row r="29" spans="1:11" x14ac:dyDescent="0.25">
      <c r="A29" s="885" t="s">
        <v>813</v>
      </c>
      <c r="B29" s="885"/>
      <c r="C29" s="885"/>
      <c r="D29" s="885"/>
      <c r="E29" s="885"/>
      <c r="F29"/>
      <c r="G29" s="205"/>
      <c r="H29" s="206">
        <v>39754</v>
      </c>
      <c r="I29" s="208" t="s">
        <v>1290</v>
      </c>
      <c r="J29" s="207" t="s">
        <v>697</v>
      </c>
      <c r="K29" s="206" t="s">
        <v>1504</v>
      </c>
    </row>
    <row r="30" spans="1:11" x14ac:dyDescent="0.25">
      <c r="A30" s="205" t="s">
        <v>1352</v>
      </c>
      <c r="B30" s="206">
        <v>39691</v>
      </c>
      <c r="C30" s="208" t="s">
        <v>1290</v>
      </c>
      <c r="D30" s="207" t="s">
        <v>638</v>
      </c>
      <c r="E30" s="207" t="s">
        <v>1505</v>
      </c>
      <c r="F30"/>
      <c r="G30" s="19"/>
      <c r="H30" s="206">
        <v>39775</v>
      </c>
      <c r="I30" s="3" t="s">
        <v>1506</v>
      </c>
      <c r="J30" s="207" t="s">
        <v>675</v>
      </c>
      <c r="K30" s="208" t="s">
        <v>1290</v>
      </c>
    </row>
    <row r="31" spans="1:11" x14ac:dyDescent="0.25">
      <c r="A31" s="205" t="s">
        <v>1355</v>
      </c>
      <c r="B31" s="206">
        <v>39712</v>
      </c>
      <c r="C31" s="207" t="s">
        <v>1507</v>
      </c>
      <c r="D31" s="207" t="s">
        <v>705</v>
      </c>
      <c r="E31" s="208" t="s">
        <v>1290</v>
      </c>
      <c r="F31"/>
      <c r="G31" s="326"/>
      <c r="H31" s="327"/>
      <c r="I31" s="329"/>
      <c r="J31" s="329"/>
      <c r="K31" s="328"/>
    </row>
    <row r="47" spans="12:48" x14ac:dyDescent="0.25">
      <c r="L47" s="216" t="s">
        <v>588</v>
      </c>
      <c r="M47" s="908" t="s">
        <v>820</v>
      </c>
      <c r="N47" s="908"/>
      <c r="O47" s="908"/>
      <c r="P47" s="908"/>
      <c r="Q47" s="908"/>
      <c r="R47" s="908"/>
      <c r="S47" s="908"/>
      <c r="T47" s="356" t="s">
        <v>1201</v>
      </c>
      <c r="U47" s="357" t="s">
        <v>1202</v>
      </c>
      <c r="V47" s="219"/>
      <c r="W47" s="219"/>
      <c r="X47" s="357" t="s">
        <v>1202</v>
      </c>
      <c r="Y47" s="220"/>
      <c r="Z47" s="357" t="s">
        <v>1372</v>
      </c>
      <c r="AA47" s="220"/>
      <c r="AB47" s="357" t="s">
        <v>1372</v>
      </c>
      <c r="AC47" s="220"/>
      <c r="AD47" s="357" t="s">
        <v>1372</v>
      </c>
      <c r="AE47" s="220"/>
      <c r="AF47" s="357" t="s">
        <v>1372</v>
      </c>
      <c r="AG47" s="220"/>
      <c r="AH47" s="219"/>
      <c r="AI47" s="219"/>
      <c r="AJ47" s="219"/>
      <c r="AK47" s="219"/>
      <c r="AL47" s="909" t="s">
        <v>822</v>
      </c>
      <c r="AM47" s="909"/>
      <c r="AN47" s="909"/>
      <c r="AO47" s="909"/>
      <c r="AP47" s="909"/>
      <c r="AQ47" s="909"/>
      <c r="AR47" s="909"/>
      <c r="AS47" s="909"/>
      <c r="AT47" s="909"/>
      <c r="AU47" s="909"/>
      <c r="AV47" s="909"/>
    </row>
    <row r="48" spans="12:48" ht="81.75" x14ac:dyDescent="0.25">
      <c r="L48" s="221" t="s">
        <v>823</v>
      </c>
      <c r="M48" s="222" t="s">
        <v>1206</v>
      </c>
      <c r="N48" s="223" t="s">
        <v>825</v>
      </c>
      <c r="O48" s="224" t="s">
        <v>826</v>
      </c>
      <c r="P48" s="225" t="s">
        <v>827</v>
      </c>
      <c r="Q48" s="225" t="s">
        <v>828</v>
      </c>
      <c r="R48" s="225" t="s">
        <v>829</v>
      </c>
      <c r="S48" s="226" t="s">
        <v>830</v>
      </c>
      <c r="T48" s="227" t="s">
        <v>817</v>
      </c>
      <c r="U48" s="228" t="s">
        <v>1508</v>
      </c>
      <c r="V48" s="230" t="s">
        <v>1324</v>
      </c>
      <c r="W48" s="229" t="s">
        <v>816</v>
      </c>
      <c r="X48" s="228" t="s">
        <v>1337</v>
      </c>
      <c r="Y48" s="230" t="s">
        <v>771</v>
      </c>
      <c r="Z48" s="228" t="s">
        <v>1509</v>
      </c>
      <c r="AA48" s="229" t="s">
        <v>1480</v>
      </c>
      <c r="AB48" s="228" t="s">
        <v>1510</v>
      </c>
      <c r="AC48" s="229" t="s">
        <v>905</v>
      </c>
      <c r="AD48" s="228" t="s">
        <v>977</v>
      </c>
      <c r="AE48" s="230" t="s">
        <v>643</v>
      </c>
      <c r="AF48" s="228" t="s">
        <v>1511</v>
      </c>
      <c r="AG48" s="229" t="s">
        <v>1303</v>
      </c>
      <c r="AH48" s="230" t="s">
        <v>1512</v>
      </c>
      <c r="AI48" s="234" t="s">
        <v>1291</v>
      </c>
      <c r="AJ48" s="231" t="s">
        <v>1318</v>
      </c>
      <c r="AK48" s="234" t="s">
        <v>669</v>
      </c>
      <c r="AL48" s="306" t="s">
        <v>1324</v>
      </c>
      <c r="AM48" s="230" t="s">
        <v>816</v>
      </c>
      <c r="AN48" s="229" t="s">
        <v>771</v>
      </c>
      <c r="AO48" s="230" t="s">
        <v>1480</v>
      </c>
      <c r="AP48" s="230" t="s">
        <v>905</v>
      </c>
      <c r="AQ48" s="229" t="s">
        <v>643</v>
      </c>
      <c r="AR48" s="230" t="s">
        <v>1303</v>
      </c>
      <c r="AS48" s="229" t="s">
        <v>1512</v>
      </c>
      <c r="AT48" s="231" t="s">
        <v>1291</v>
      </c>
      <c r="AU48" s="234" t="s">
        <v>1318</v>
      </c>
      <c r="AV48" s="235" t="s">
        <v>669</v>
      </c>
    </row>
    <row r="49" spans="12:48" x14ac:dyDescent="0.25">
      <c r="L49" s="236" t="s">
        <v>1513</v>
      </c>
      <c r="M49" s="158">
        <f>SUM(T49:AV49)</f>
        <v>13</v>
      </c>
      <c r="N49" s="159">
        <f>SUM(V49:W49,Y49,AA49,AC49,AE49,AG49:AV49)</f>
        <v>3</v>
      </c>
      <c r="O49" s="160">
        <f>SUM(T49,U49,X49,Z49,AB49,AD49,AF49)</f>
        <v>10</v>
      </c>
      <c r="P49" s="86">
        <f>SUM(V49,W49,Y49,AA49,AC49,AE49,AG49,AH49,AI49,AJ49,AK49)</f>
        <v>3</v>
      </c>
      <c r="Q49" s="86">
        <f>SUM(AL49:AV49)</f>
        <v>0</v>
      </c>
      <c r="R49" s="86">
        <f>SUM(V49,Y49,AE49,AH49,AJ49,AM49,AO49,AP49,AR49,AT49,AV49)</f>
        <v>1</v>
      </c>
      <c r="S49" s="186">
        <f>SUM(W49,AA49,AC49,AG49,AI49,AK49,AL49,AN49,AQ49,AS49,AU49)</f>
        <v>2</v>
      </c>
      <c r="T49" s="237"/>
      <c r="U49" s="238">
        <v>3</v>
      </c>
      <c r="V49" s="240"/>
      <c r="W49" s="239"/>
      <c r="X49" s="238"/>
      <c r="Y49" s="240"/>
      <c r="Z49" s="238">
        <v>1</v>
      </c>
      <c r="AA49" s="239"/>
      <c r="AB49" s="238">
        <v>3</v>
      </c>
      <c r="AC49" s="239">
        <v>1</v>
      </c>
      <c r="AD49" s="238">
        <v>3</v>
      </c>
      <c r="AE49" s="240">
        <v>1</v>
      </c>
      <c r="AF49" s="238"/>
      <c r="AG49" s="239"/>
      <c r="AH49" s="240"/>
      <c r="AI49" s="239">
        <v>1</v>
      </c>
      <c r="AJ49" s="240"/>
      <c r="AK49" s="239"/>
      <c r="AL49" s="310"/>
      <c r="AM49" s="240"/>
      <c r="AN49" s="239"/>
      <c r="AO49" s="240"/>
      <c r="AP49" s="240"/>
      <c r="AQ49" s="239"/>
      <c r="AR49" s="240"/>
      <c r="AS49" s="239"/>
      <c r="AT49" s="240"/>
      <c r="AU49" s="239"/>
      <c r="AV49" s="242"/>
    </row>
    <row r="50" spans="12:48" x14ac:dyDescent="0.25">
      <c r="L50" s="236" t="s">
        <v>1514</v>
      </c>
      <c r="M50" s="158">
        <f t="shared" ref="M50:M55" si="0">SUM(T50:AV50)</f>
        <v>1</v>
      </c>
      <c r="N50" s="159">
        <f t="shared" ref="N50:N55" si="1">SUM(V50:W50,Y50,AA50,AC50,AE50,AG50:AV50)</f>
        <v>1</v>
      </c>
      <c r="O50" s="160">
        <f t="shared" ref="O50:O55" si="2">SUM(T50,U50,X50,Z50,AB50,AD50,AF50)</f>
        <v>0</v>
      </c>
      <c r="P50" s="86">
        <f t="shared" ref="P50:P55" si="3">SUM(V50,W50,Y50,AA50,AC50,AE50,AG50,AH50,AI50,AJ50,AK50)</f>
        <v>1</v>
      </c>
      <c r="Q50" s="86">
        <f t="shared" ref="Q50:Q55" si="4">SUM(AL50:AV50)</f>
        <v>0</v>
      </c>
      <c r="R50" s="86">
        <f t="shared" ref="R50:R55" si="5">SUM(V50,Y50,AE50,AH50,AJ50,AM50,AO50,AP50,AR50,AT50,AV50)</f>
        <v>1</v>
      </c>
      <c r="S50" s="186">
        <f t="shared" ref="S50:S55" si="6">SUM(W50,AA50,AC50,AG50,AI50,AK50,AL50,AN50,AQ50,AS50,AU50)</f>
        <v>0</v>
      </c>
      <c r="T50" s="243"/>
      <c r="U50" s="162"/>
      <c r="V50" s="143">
        <v>1</v>
      </c>
      <c r="W50" s="163"/>
      <c r="X50" s="162"/>
      <c r="Y50" s="143"/>
      <c r="Z50" s="162"/>
      <c r="AA50" s="163"/>
      <c r="AB50" s="162"/>
      <c r="AC50" s="163"/>
      <c r="AD50" s="162"/>
      <c r="AE50" s="143"/>
      <c r="AF50" s="162"/>
      <c r="AG50" s="163"/>
      <c r="AH50" s="143"/>
      <c r="AI50" s="163"/>
      <c r="AJ50" s="143"/>
      <c r="AK50" s="163"/>
      <c r="AL50" s="293"/>
      <c r="AM50" s="143"/>
      <c r="AN50" s="163"/>
      <c r="AO50" s="143"/>
      <c r="AP50" s="143"/>
      <c r="AQ50" s="163"/>
      <c r="AR50" s="143"/>
      <c r="AS50" s="163"/>
      <c r="AT50" s="143"/>
      <c r="AU50" s="163"/>
      <c r="AV50" s="245"/>
    </row>
    <row r="51" spans="12:48" x14ac:dyDescent="0.25">
      <c r="L51" s="246" t="s">
        <v>1515</v>
      </c>
      <c r="M51" s="158">
        <f t="shared" si="0"/>
        <v>1</v>
      </c>
      <c r="N51" s="159">
        <f t="shared" si="1"/>
        <v>1</v>
      </c>
      <c r="O51" s="160">
        <f t="shared" si="2"/>
        <v>0</v>
      </c>
      <c r="P51" s="86">
        <f t="shared" si="3"/>
        <v>1</v>
      </c>
      <c r="Q51" s="86">
        <f t="shared" si="4"/>
        <v>0</v>
      </c>
      <c r="R51" s="86">
        <f t="shared" si="5"/>
        <v>0</v>
      </c>
      <c r="S51" s="186">
        <f t="shared" si="6"/>
        <v>1</v>
      </c>
      <c r="T51" s="252"/>
      <c r="U51" s="167"/>
      <c r="V51" s="171"/>
      <c r="W51" s="169">
        <v>1</v>
      </c>
      <c r="X51" s="167"/>
      <c r="Y51" s="171"/>
      <c r="Z51" s="167"/>
      <c r="AA51" s="169"/>
      <c r="AB51" s="167"/>
      <c r="AC51" s="169"/>
      <c r="AD51" s="167"/>
      <c r="AE51" s="171"/>
      <c r="AF51" s="167"/>
      <c r="AG51" s="169"/>
      <c r="AH51" s="171"/>
      <c r="AI51" s="169"/>
      <c r="AJ51" s="171"/>
      <c r="AK51" s="169"/>
      <c r="AL51" s="290"/>
      <c r="AM51" s="171"/>
      <c r="AN51" s="169"/>
      <c r="AO51" s="171"/>
      <c r="AP51" s="171"/>
      <c r="AQ51" s="169"/>
      <c r="AR51" s="171"/>
      <c r="AS51" s="169"/>
      <c r="AT51" s="171"/>
      <c r="AU51" s="169"/>
      <c r="AV51" s="254"/>
    </row>
    <row r="52" spans="12:48" x14ac:dyDescent="0.25">
      <c r="L52" s="236" t="s">
        <v>1516</v>
      </c>
      <c r="M52" s="158">
        <f t="shared" si="0"/>
        <v>1</v>
      </c>
      <c r="N52" s="159">
        <f t="shared" si="1"/>
        <v>1</v>
      </c>
      <c r="O52" s="160">
        <f t="shared" si="2"/>
        <v>0</v>
      </c>
      <c r="P52" s="86">
        <f t="shared" si="3"/>
        <v>1</v>
      </c>
      <c r="Q52" s="86">
        <f t="shared" si="4"/>
        <v>0</v>
      </c>
      <c r="R52" s="86">
        <f t="shared" si="5"/>
        <v>0</v>
      </c>
      <c r="S52" s="186">
        <f t="shared" si="6"/>
        <v>1</v>
      </c>
      <c r="T52" s="243"/>
      <c r="U52" s="162"/>
      <c r="V52" s="143"/>
      <c r="W52" s="163">
        <v>1</v>
      </c>
      <c r="X52" s="162"/>
      <c r="Y52" s="143"/>
      <c r="Z52" s="162"/>
      <c r="AA52" s="163"/>
      <c r="AB52" s="162"/>
      <c r="AC52" s="163"/>
      <c r="AD52" s="162"/>
      <c r="AE52" s="143"/>
      <c r="AF52" s="162"/>
      <c r="AG52" s="163"/>
      <c r="AH52" s="143"/>
      <c r="AI52" s="163"/>
      <c r="AJ52" s="143"/>
      <c r="AK52" s="163"/>
      <c r="AL52" s="293"/>
      <c r="AM52" s="143"/>
      <c r="AN52" s="163"/>
      <c r="AO52" s="143"/>
      <c r="AP52" s="143"/>
      <c r="AQ52" s="163"/>
      <c r="AR52" s="143"/>
      <c r="AS52" s="163"/>
      <c r="AT52" s="143"/>
      <c r="AU52" s="163"/>
      <c r="AV52" s="245"/>
    </row>
    <row r="53" spans="12:48" x14ac:dyDescent="0.25">
      <c r="L53" s="236" t="s">
        <v>1517</v>
      </c>
      <c r="M53" s="158">
        <f t="shared" si="0"/>
        <v>1</v>
      </c>
      <c r="N53" s="159">
        <f t="shared" si="1"/>
        <v>0</v>
      </c>
      <c r="O53" s="160">
        <f t="shared" si="2"/>
        <v>1</v>
      </c>
      <c r="P53" s="86">
        <f t="shared" si="3"/>
        <v>0</v>
      </c>
      <c r="Q53" s="86">
        <f t="shared" si="4"/>
        <v>0</v>
      </c>
      <c r="R53" s="86">
        <f t="shared" si="5"/>
        <v>0</v>
      </c>
      <c r="S53" s="186">
        <f t="shared" si="6"/>
        <v>0</v>
      </c>
      <c r="T53" s="252"/>
      <c r="U53" s="167"/>
      <c r="V53" s="171"/>
      <c r="W53" s="169"/>
      <c r="X53" s="167"/>
      <c r="Y53" s="171"/>
      <c r="Z53" s="167">
        <v>1</v>
      </c>
      <c r="AA53" s="169"/>
      <c r="AB53" s="167"/>
      <c r="AC53" s="169"/>
      <c r="AD53" s="167"/>
      <c r="AE53" s="171"/>
      <c r="AF53" s="167"/>
      <c r="AG53" s="169"/>
      <c r="AH53" s="171"/>
      <c r="AI53" s="169"/>
      <c r="AJ53" s="171"/>
      <c r="AK53" s="169"/>
      <c r="AL53" s="290"/>
      <c r="AM53" s="171"/>
      <c r="AN53" s="169"/>
      <c r="AO53" s="171"/>
      <c r="AP53" s="171"/>
      <c r="AQ53" s="169"/>
      <c r="AR53" s="171"/>
      <c r="AS53" s="169"/>
      <c r="AT53" s="171"/>
      <c r="AU53" s="169"/>
      <c r="AV53" s="254"/>
    </row>
    <row r="54" spans="12:48" x14ac:dyDescent="0.25">
      <c r="L54" s="236" t="s">
        <v>1518</v>
      </c>
      <c r="M54" s="158">
        <f t="shared" si="0"/>
        <v>3</v>
      </c>
      <c r="N54" s="159">
        <f t="shared" si="1"/>
        <v>2</v>
      </c>
      <c r="O54" s="160">
        <f t="shared" si="2"/>
        <v>1</v>
      </c>
      <c r="P54" s="86">
        <f t="shared" si="3"/>
        <v>2</v>
      </c>
      <c r="Q54" s="86">
        <f t="shared" si="4"/>
        <v>0</v>
      </c>
      <c r="R54" s="86">
        <f t="shared" si="5"/>
        <v>0</v>
      </c>
      <c r="S54" s="186">
        <f t="shared" si="6"/>
        <v>2</v>
      </c>
      <c r="T54" s="243"/>
      <c r="U54" s="162"/>
      <c r="V54" s="143"/>
      <c r="W54" s="163"/>
      <c r="X54" s="162"/>
      <c r="Y54" s="143"/>
      <c r="Z54" s="162">
        <v>1</v>
      </c>
      <c r="AA54" s="163"/>
      <c r="AB54" s="162"/>
      <c r="AC54" s="163">
        <v>1</v>
      </c>
      <c r="AD54" s="162"/>
      <c r="AE54" s="143"/>
      <c r="AF54" s="162"/>
      <c r="AG54" s="163"/>
      <c r="AH54" s="143"/>
      <c r="AI54" s="163">
        <v>1</v>
      </c>
      <c r="AJ54" s="143"/>
      <c r="AK54" s="163"/>
      <c r="AL54" s="293"/>
      <c r="AM54" s="143"/>
      <c r="AN54" s="163"/>
      <c r="AO54" s="143"/>
      <c r="AP54" s="143"/>
      <c r="AQ54" s="163"/>
      <c r="AR54" s="143"/>
      <c r="AS54" s="163"/>
      <c r="AT54" s="143"/>
      <c r="AU54" s="163"/>
      <c r="AV54" s="245"/>
    </row>
    <row r="55" spans="12:48" x14ac:dyDescent="0.25">
      <c r="L55" s="236" t="s">
        <v>1519</v>
      </c>
      <c r="M55" s="158">
        <f t="shared" si="0"/>
        <v>2</v>
      </c>
      <c r="N55" s="159">
        <f t="shared" si="1"/>
        <v>1</v>
      </c>
      <c r="O55" s="160">
        <f t="shared" si="2"/>
        <v>1</v>
      </c>
      <c r="P55" s="86">
        <f t="shared" si="3"/>
        <v>1</v>
      </c>
      <c r="Q55" s="86">
        <f t="shared" si="4"/>
        <v>0</v>
      </c>
      <c r="R55" s="86">
        <f t="shared" si="5"/>
        <v>0</v>
      </c>
      <c r="S55" s="186">
        <f t="shared" si="6"/>
        <v>1</v>
      </c>
      <c r="T55" s="252"/>
      <c r="U55" s="167"/>
      <c r="V55" s="171"/>
      <c r="W55" s="169"/>
      <c r="X55" s="167"/>
      <c r="Y55" s="171"/>
      <c r="Z55" s="167"/>
      <c r="AA55" s="169"/>
      <c r="AB55" s="167">
        <v>1</v>
      </c>
      <c r="AC55" s="169"/>
      <c r="AD55" s="167"/>
      <c r="AE55" s="171"/>
      <c r="AF55" s="167"/>
      <c r="AG55" s="169"/>
      <c r="AH55" s="171"/>
      <c r="AI55" s="169">
        <v>1</v>
      </c>
      <c r="AJ55" s="171"/>
      <c r="AK55" s="169"/>
      <c r="AL55" s="290"/>
      <c r="AM55" s="171"/>
      <c r="AN55" s="169"/>
      <c r="AO55" s="171"/>
      <c r="AP55" s="171"/>
      <c r="AQ55" s="169"/>
      <c r="AR55" s="171"/>
      <c r="AS55" s="169"/>
      <c r="AT55" s="171"/>
      <c r="AU55" s="169"/>
      <c r="AV55" s="254"/>
    </row>
    <row r="56" spans="12:48" x14ac:dyDescent="0.25">
      <c r="L56" s="266" t="s">
        <v>849</v>
      </c>
      <c r="M56" s="267">
        <f>SUM(T56:AV56)</f>
        <v>22</v>
      </c>
      <c r="N56" s="268">
        <f>SUM(V56:W56,Y56,AA56,AC56,AE56,AG56:AV56)</f>
        <v>9</v>
      </c>
      <c r="O56" s="269">
        <f>SUM(T56,U56,X56,Z56,AB56,AD56,AF56)</f>
        <v>13</v>
      </c>
      <c r="P56" s="101">
        <f>SUM(V56,W56,Y56,AA56,AC56,AE56,AG56,AH56,AI56,AJ56,AK56)</f>
        <v>9</v>
      </c>
      <c r="Q56" s="101">
        <f>SUM(AL56:AV56)</f>
        <v>0</v>
      </c>
      <c r="R56" s="101">
        <f>SUM(V56,Y56,AE56,AH56,AJ56,AM56,AO56,AP56,AR56,AT56,AV56)</f>
        <v>2</v>
      </c>
      <c r="S56" s="358">
        <f>SUM(W56,AA56,AC56,AG56,AI56,AK56,AL56,AN56,AQ56,AS56,AU56)</f>
        <v>7</v>
      </c>
      <c r="T56" s="347">
        <f t="shared" ref="T56:AV56" si="7">SUM(T49:T55)</f>
        <v>0</v>
      </c>
      <c r="U56" s="348">
        <f t="shared" si="7"/>
        <v>3</v>
      </c>
      <c r="V56" s="297">
        <f t="shared" si="7"/>
        <v>1</v>
      </c>
      <c r="W56" s="298">
        <f t="shared" si="7"/>
        <v>2</v>
      </c>
      <c r="X56" s="348">
        <f t="shared" si="7"/>
        <v>0</v>
      </c>
      <c r="Y56" s="297">
        <f t="shared" si="7"/>
        <v>0</v>
      </c>
      <c r="Z56" s="348">
        <f t="shared" si="7"/>
        <v>3</v>
      </c>
      <c r="AA56" s="298">
        <f t="shared" si="7"/>
        <v>0</v>
      </c>
      <c r="AB56" s="348">
        <f t="shared" si="7"/>
        <v>4</v>
      </c>
      <c r="AC56" s="298">
        <f t="shared" si="7"/>
        <v>2</v>
      </c>
      <c r="AD56" s="348">
        <f t="shared" si="7"/>
        <v>3</v>
      </c>
      <c r="AE56" s="297">
        <f t="shared" si="7"/>
        <v>1</v>
      </c>
      <c r="AF56" s="348">
        <f t="shared" si="7"/>
        <v>0</v>
      </c>
      <c r="AG56" s="298">
        <f t="shared" si="7"/>
        <v>0</v>
      </c>
      <c r="AH56" s="297">
        <f t="shared" si="7"/>
        <v>0</v>
      </c>
      <c r="AI56" s="298">
        <f t="shared" si="7"/>
        <v>3</v>
      </c>
      <c r="AJ56" s="297">
        <f t="shared" si="7"/>
        <v>0</v>
      </c>
      <c r="AK56" s="298">
        <f t="shared" si="7"/>
        <v>0</v>
      </c>
      <c r="AL56" s="296">
        <f t="shared" si="7"/>
        <v>0</v>
      </c>
      <c r="AM56" s="297">
        <f t="shared" si="7"/>
        <v>0</v>
      </c>
      <c r="AN56" s="298">
        <f t="shared" si="7"/>
        <v>0</v>
      </c>
      <c r="AO56" s="297">
        <f t="shared" si="7"/>
        <v>0</v>
      </c>
      <c r="AP56" s="297">
        <f t="shared" si="7"/>
        <v>0</v>
      </c>
      <c r="AQ56" s="298">
        <f t="shared" si="7"/>
        <v>0</v>
      </c>
      <c r="AR56" s="297">
        <f t="shared" si="7"/>
        <v>0</v>
      </c>
      <c r="AS56" s="298">
        <f t="shared" si="7"/>
        <v>0</v>
      </c>
      <c r="AT56" s="297">
        <f t="shared" si="7"/>
        <v>0</v>
      </c>
      <c r="AU56" s="298">
        <f t="shared" si="7"/>
        <v>0</v>
      </c>
      <c r="AV56" s="301">
        <f t="shared" si="7"/>
        <v>0</v>
      </c>
    </row>
    <row r="57" spans="12:48" x14ac:dyDescent="0.25">
      <c r="L57" s="189"/>
      <c r="M57" s="141"/>
      <c r="N57" s="141"/>
      <c r="O57" s="141"/>
      <c r="P57" s="141"/>
      <c r="Q57" s="141"/>
      <c r="R57" s="141"/>
      <c r="S57" s="141"/>
      <c r="T57" s="141"/>
      <c r="U57" s="141"/>
      <c r="V57" s="141"/>
      <c r="W57" s="141"/>
      <c r="X57" s="141"/>
      <c r="Y57" s="141"/>
      <c r="Z57" s="141"/>
      <c r="AA57" s="141"/>
      <c r="AB57" s="141"/>
      <c r="AC57" s="141"/>
      <c r="AD57" s="141"/>
      <c r="AE57" s="141"/>
      <c r="AF57" s="141"/>
      <c r="AG57" s="141"/>
      <c r="AH57" s="141"/>
      <c r="AI57" s="141"/>
      <c r="AJ57" s="141"/>
      <c r="AK57" s="141"/>
      <c r="AL57" s="141"/>
      <c r="AM57" s="141"/>
      <c r="AN57" s="141"/>
      <c r="AO57" s="141"/>
      <c r="AP57" s="141"/>
      <c r="AQ57" s="141"/>
      <c r="AR57" s="141"/>
      <c r="AS57" s="141"/>
      <c r="AT57" s="141"/>
      <c r="AU57" s="141"/>
      <c r="AV57"/>
    </row>
    <row r="58" spans="12:48" x14ac:dyDescent="0.25">
      <c r="L58" s="216" t="s">
        <v>591</v>
      </c>
      <c r="M58" s="908" t="s">
        <v>820</v>
      </c>
      <c r="N58" s="908"/>
      <c r="O58" s="908"/>
      <c r="P58" s="908"/>
      <c r="Q58" s="908"/>
      <c r="R58" s="908"/>
      <c r="S58" s="908"/>
      <c r="T58" s="913" t="s">
        <v>1463</v>
      </c>
      <c r="U58" s="913"/>
      <c r="V58" s="913"/>
      <c r="W58" s="913"/>
      <c r="X58" s="913"/>
      <c r="Y58" s="913"/>
      <c r="Z58" s="913"/>
      <c r="AA58" s="913"/>
      <c r="AB58" s="913"/>
      <c r="AC58" s="913"/>
      <c r="AD58" s="913"/>
      <c r="AE58" s="913"/>
      <c r="AF58" s="913"/>
      <c r="AG58" s="913"/>
      <c r="AH58" s="913"/>
      <c r="AI58" s="913"/>
      <c r="AJ58" s="913"/>
      <c r="AK58" s="913"/>
      <c r="AL58" s="909" t="s">
        <v>822</v>
      </c>
      <c r="AM58" s="909"/>
      <c r="AN58" s="909"/>
      <c r="AO58" s="909"/>
      <c r="AP58" s="909"/>
      <c r="AQ58" s="909"/>
      <c r="AR58" s="909"/>
      <c r="AS58" s="909"/>
      <c r="AT58" s="909"/>
      <c r="AU58" s="909"/>
      <c r="AV58" s="909"/>
    </row>
    <row r="59" spans="12:48" ht="88.5" x14ac:dyDescent="0.25">
      <c r="L59" s="221" t="s">
        <v>823</v>
      </c>
      <c r="M59" s="222" t="s">
        <v>1206</v>
      </c>
      <c r="N59" s="223" t="s">
        <v>825</v>
      </c>
      <c r="O59" s="224"/>
      <c r="P59" s="225" t="s">
        <v>827</v>
      </c>
      <c r="Q59" s="225" t="s">
        <v>828</v>
      </c>
      <c r="R59" s="225" t="s">
        <v>829</v>
      </c>
      <c r="S59" s="226" t="s">
        <v>830</v>
      </c>
      <c r="T59" s="227"/>
      <c r="U59" s="228"/>
      <c r="V59" s="334" t="s">
        <v>631</v>
      </c>
      <c r="W59" s="229" t="s">
        <v>1475</v>
      </c>
      <c r="X59" s="228"/>
      <c r="Y59" s="230" t="s">
        <v>784</v>
      </c>
      <c r="Z59" s="228"/>
      <c r="AA59" s="230" t="s">
        <v>1520</v>
      </c>
      <c r="AB59" s="228"/>
      <c r="AC59" s="283" t="s">
        <v>693</v>
      </c>
      <c r="AD59" s="228"/>
      <c r="AE59" s="230" t="s">
        <v>1322</v>
      </c>
      <c r="AF59" s="228"/>
      <c r="AG59" s="229" t="s">
        <v>674</v>
      </c>
      <c r="AH59" s="230" t="s">
        <v>1315</v>
      </c>
      <c r="AI59" s="234" t="s">
        <v>1492</v>
      </c>
      <c r="AJ59" s="231" t="s">
        <v>690</v>
      </c>
      <c r="AK59" s="234" t="s">
        <v>1330</v>
      </c>
      <c r="AL59" s="306" t="s">
        <v>631</v>
      </c>
      <c r="AM59" s="230" t="s">
        <v>1475</v>
      </c>
      <c r="AN59" s="229" t="s">
        <v>784</v>
      </c>
      <c r="AO59" s="230" t="s">
        <v>1520</v>
      </c>
      <c r="AP59" s="230" t="s">
        <v>693</v>
      </c>
      <c r="AQ59" s="229" t="s">
        <v>1322</v>
      </c>
      <c r="AR59" s="230" t="s">
        <v>674</v>
      </c>
      <c r="AS59" s="229" t="s">
        <v>1315</v>
      </c>
      <c r="AT59" s="231" t="s">
        <v>1492</v>
      </c>
      <c r="AU59" s="234" t="s">
        <v>690</v>
      </c>
      <c r="AV59" s="235" t="s">
        <v>1330</v>
      </c>
    </row>
    <row r="60" spans="12:48" x14ac:dyDescent="0.25">
      <c r="L60" s="236" t="s">
        <v>1521</v>
      </c>
      <c r="M60" s="158">
        <f t="shared" ref="M60:M72" si="8">SUM(T60:AV60)</f>
        <v>7</v>
      </c>
      <c r="N60" s="159">
        <f t="shared" ref="N60:N72" si="9">SUM(V60:W60,Y60,AA60,AC60,AE60,AG60:AV60)</f>
        <v>7</v>
      </c>
      <c r="O60" s="160">
        <f t="shared" ref="O60:O72" si="10">SUM(T60,U60,X60,Z60,AB60,AD60,AF60)</f>
        <v>0</v>
      </c>
      <c r="P60" s="86">
        <f t="shared" ref="P60:P72" si="11">SUM(V60,W60,Y60,AA60,AC60,AE60,AG60,AH60,AI60,AJ60,AK60)</f>
        <v>7</v>
      </c>
      <c r="Q60" s="86">
        <f t="shared" ref="Q60:Q72" si="12">SUM(AL60:AV60)</f>
        <v>0</v>
      </c>
      <c r="R60" s="86">
        <f t="shared" ref="R60:R72" si="13">SUM(V60,Y60,AE60,AH60,AJ60,AM60,AO60,AP60,AR60,AT60,AV60)</f>
        <v>5</v>
      </c>
      <c r="S60" s="186">
        <f t="shared" ref="S60:S72" si="14">SUM(W60,AA60,AC60,AG60,AI60,AK60,AL60,AN60,AQ60,AS60,AU60)</f>
        <v>2</v>
      </c>
      <c r="T60" s="237"/>
      <c r="U60" s="238"/>
      <c r="V60" s="343"/>
      <c r="W60" s="239">
        <v>1</v>
      </c>
      <c r="X60" s="238"/>
      <c r="Y60" s="240">
        <v>2</v>
      </c>
      <c r="Z60" s="238"/>
      <c r="AA60" s="240"/>
      <c r="AB60" s="238"/>
      <c r="AC60" s="239"/>
      <c r="AD60" s="238"/>
      <c r="AE60" s="240">
        <v>3</v>
      </c>
      <c r="AF60" s="238"/>
      <c r="AG60" s="239"/>
      <c r="AH60" s="240"/>
      <c r="AI60" s="239">
        <v>1</v>
      </c>
      <c r="AJ60" s="240"/>
      <c r="AK60" s="239"/>
      <c r="AL60" s="310"/>
      <c r="AM60" s="240"/>
      <c r="AN60" s="239"/>
      <c r="AO60" s="240"/>
      <c r="AP60" s="240"/>
      <c r="AQ60" s="239"/>
      <c r="AR60" s="240"/>
      <c r="AS60" s="239"/>
      <c r="AT60" s="240"/>
      <c r="AU60" s="239"/>
      <c r="AV60" s="242"/>
    </row>
    <row r="61" spans="12:48" x14ac:dyDescent="0.25">
      <c r="L61" s="236" t="s">
        <v>1050</v>
      </c>
      <c r="M61" s="158">
        <f t="shared" si="8"/>
        <v>7</v>
      </c>
      <c r="N61" s="159">
        <f t="shared" si="9"/>
        <v>7</v>
      </c>
      <c r="O61" s="160">
        <f t="shared" si="10"/>
        <v>0</v>
      </c>
      <c r="P61" s="86">
        <f t="shared" si="11"/>
        <v>7</v>
      </c>
      <c r="Q61" s="86">
        <f t="shared" si="12"/>
        <v>0</v>
      </c>
      <c r="R61" s="86">
        <f t="shared" si="13"/>
        <v>7</v>
      </c>
      <c r="S61" s="186">
        <f t="shared" si="14"/>
        <v>0</v>
      </c>
      <c r="T61" s="243"/>
      <c r="U61" s="162"/>
      <c r="V61" s="345">
        <v>3</v>
      </c>
      <c r="W61" s="163"/>
      <c r="X61" s="162"/>
      <c r="Y61" s="143"/>
      <c r="Z61" s="162"/>
      <c r="AA61" s="143"/>
      <c r="AB61" s="162"/>
      <c r="AC61" s="163"/>
      <c r="AD61" s="162"/>
      <c r="AE61" s="143"/>
      <c r="AF61" s="162"/>
      <c r="AG61" s="163"/>
      <c r="AH61" s="143">
        <v>4</v>
      </c>
      <c r="AI61" s="163"/>
      <c r="AJ61" s="143"/>
      <c r="AK61" s="163"/>
      <c r="AL61" s="293"/>
      <c r="AM61" s="143"/>
      <c r="AN61" s="163"/>
      <c r="AO61" s="143"/>
      <c r="AP61" s="143"/>
      <c r="AQ61" s="163"/>
      <c r="AR61" s="143"/>
      <c r="AS61" s="163"/>
      <c r="AT61" s="143"/>
      <c r="AU61" s="163"/>
      <c r="AV61" s="245"/>
    </row>
    <row r="62" spans="12:48" x14ac:dyDescent="0.25">
      <c r="L62" s="246" t="s">
        <v>1517</v>
      </c>
      <c r="M62" s="158">
        <f t="shared" si="8"/>
        <v>5</v>
      </c>
      <c r="N62" s="159">
        <f t="shared" si="9"/>
        <v>5</v>
      </c>
      <c r="O62" s="160">
        <f t="shared" si="10"/>
        <v>0</v>
      </c>
      <c r="P62" s="86">
        <f t="shared" si="11"/>
        <v>5</v>
      </c>
      <c r="Q62" s="86">
        <f t="shared" si="12"/>
        <v>0</v>
      </c>
      <c r="R62" s="86">
        <f t="shared" si="13"/>
        <v>3</v>
      </c>
      <c r="S62" s="186">
        <f t="shared" si="14"/>
        <v>2</v>
      </c>
      <c r="T62" s="252"/>
      <c r="U62" s="167"/>
      <c r="V62" s="344"/>
      <c r="W62" s="169">
        <v>1</v>
      </c>
      <c r="X62" s="167"/>
      <c r="Y62" s="171">
        <v>3</v>
      </c>
      <c r="Z62" s="167"/>
      <c r="AA62" s="171">
        <v>1</v>
      </c>
      <c r="AB62" s="167"/>
      <c r="AC62" s="169"/>
      <c r="AD62" s="167"/>
      <c r="AE62" s="171"/>
      <c r="AF62" s="167"/>
      <c r="AG62" s="169"/>
      <c r="AH62" s="171"/>
      <c r="AI62" s="169"/>
      <c r="AJ62" s="171"/>
      <c r="AK62" s="169"/>
      <c r="AL62" s="290"/>
      <c r="AM62" s="171"/>
      <c r="AN62" s="169"/>
      <c r="AO62" s="171"/>
      <c r="AP62" s="171"/>
      <c r="AQ62" s="169"/>
      <c r="AR62" s="171"/>
      <c r="AS62" s="169"/>
      <c r="AT62" s="171"/>
      <c r="AU62" s="169"/>
      <c r="AV62" s="254"/>
    </row>
    <row r="63" spans="12:48" x14ac:dyDescent="0.25">
      <c r="L63" s="236" t="s">
        <v>1522</v>
      </c>
      <c r="M63" s="158">
        <f t="shared" si="8"/>
        <v>5</v>
      </c>
      <c r="N63" s="159">
        <f t="shared" si="9"/>
        <v>5</v>
      </c>
      <c r="O63" s="160">
        <f t="shared" si="10"/>
        <v>0</v>
      </c>
      <c r="P63" s="86">
        <f t="shared" si="11"/>
        <v>5</v>
      </c>
      <c r="Q63" s="86">
        <f t="shared" si="12"/>
        <v>0</v>
      </c>
      <c r="R63" s="86">
        <f t="shared" si="13"/>
        <v>3</v>
      </c>
      <c r="S63" s="186">
        <f t="shared" si="14"/>
        <v>2</v>
      </c>
      <c r="T63" s="243"/>
      <c r="U63" s="162"/>
      <c r="V63" s="345"/>
      <c r="W63" s="163">
        <v>1</v>
      </c>
      <c r="X63" s="162"/>
      <c r="Y63" s="143"/>
      <c r="Z63" s="162"/>
      <c r="AA63" s="143">
        <v>1</v>
      </c>
      <c r="AB63" s="162"/>
      <c r="AC63" s="163"/>
      <c r="AD63" s="162"/>
      <c r="AE63" s="143">
        <v>3</v>
      </c>
      <c r="AF63" s="162"/>
      <c r="AG63" s="163"/>
      <c r="AH63" s="143"/>
      <c r="AI63" s="163"/>
      <c r="AJ63" s="143"/>
      <c r="AK63" s="163"/>
      <c r="AL63" s="293"/>
      <c r="AM63" s="143"/>
      <c r="AN63" s="163"/>
      <c r="AO63" s="143"/>
      <c r="AP63" s="143"/>
      <c r="AQ63" s="163"/>
      <c r="AR63" s="143"/>
      <c r="AS63" s="163"/>
      <c r="AT63" s="143"/>
      <c r="AU63" s="163"/>
      <c r="AV63" s="245"/>
    </row>
    <row r="64" spans="12:48" x14ac:dyDescent="0.25">
      <c r="L64" s="236" t="s">
        <v>1524</v>
      </c>
      <c r="M64" s="158">
        <f t="shared" si="8"/>
        <v>4</v>
      </c>
      <c r="N64" s="159">
        <f t="shared" si="9"/>
        <v>4</v>
      </c>
      <c r="O64" s="160">
        <f t="shared" si="10"/>
        <v>0</v>
      </c>
      <c r="P64" s="86">
        <f t="shared" si="11"/>
        <v>4</v>
      </c>
      <c r="Q64" s="86">
        <f t="shared" si="12"/>
        <v>0</v>
      </c>
      <c r="R64" s="86">
        <f t="shared" si="13"/>
        <v>4</v>
      </c>
      <c r="S64" s="186">
        <f t="shared" si="14"/>
        <v>0</v>
      </c>
      <c r="T64" s="252"/>
      <c r="U64" s="167"/>
      <c r="V64" s="344"/>
      <c r="W64" s="169"/>
      <c r="X64" s="167"/>
      <c r="Y64" s="171">
        <v>2</v>
      </c>
      <c r="Z64" s="167"/>
      <c r="AA64" s="171"/>
      <c r="AB64" s="167"/>
      <c r="AC64" s="169"/>
      <c r="AD64" s="167"/>
      <c r="AE64" s="171">
        <v>2</v>
      </c>
      <c r="AF64" s="167"/>
      <c r="AG64" s="169"/>
      <c r="AH64" s="171"/>
      <c r="AI64" s="169"/>
      <c r="AJ64" s="171"/>
      <c r="AK64" s="169"/>
      <c r="AL64" s="290"/>
      <c r="AM64" s="171"/>
      <c r="AN64" s="169"/>
      <c r="AO64" s="171"/>
      <c r="AP64" s="171"/>
      <c r="AQ64" s="169"/>
      <c r="AR64" s="171"/>
      <c r="AS64" s="169"/>
      <c r="AT64" s="171"/>
      <c r="AU64" s="169"/>
      <c r="AV64" s="254"/>
    </row>
    <row r="65" spans="12:48" x14ac:dyDescent="0.25">
      <c r="L65" s="236" t="s">
        <v>1523</v>
      </c>
      <c r="M65" s="158">
        <f t="shared" si="8"/>
        <v>3</v>
      </c>
      <c r="N65" s="159">
        <f t="shared" si="9"/>
        <v>3</v>
      </c>
      <c r="O65" s="160">
        <f t="shared" si="10"/>
        <v>0</v>
      </c>
      <c r="P65" s="86">
        <f t="shared" si="11"/>
        <v>3</v>
      </c>
      <c r="Q65" s="86">
        <f t="shared" si="12"/>
        <v>0</v>
      </c>
      <c r="R65" s="86">
        <f t="shared" si="13"/>
        <v>0</v>
      </c>
      <c r="S65" s="186">
        <f t="shared" si="14"/>
        <v>3</v>
      </c>
      <c r="T65" s="243"/>
      <c r="U65" s="162"/>
      <c r="V65" s="345"/>
      <c r="W65" s="163">
        <v>1</v>
      </c>
      <c r="X65" s="162"/>
      <c r="Y65" s="143"/>
      <c r="Z65" s="162"/>
      <c r="AA65" s="143"/>
      <c r="AB65" s="162"/>
      <c r="AC65" s="163"/>
      <c r="AD65" s="162"/>
      <c r="AE65" s="143"/>
      <c r="AF65" s="162"/>
      <c r="AG65" s="163">
        <v>1</v>
      </c>
      <c r="AH65" s="143"/>
      <c r="AI65" s="163">
        <v>1</v>
      </c>
      <c r="AJ65" s="143"/>
      <c r="AK65" s="163"/>
      <c r="AL65" s="293"/>
      <c r="AM65" s="143"/>
      <c r="AN65" s="163"/>
      <c r="AO65" s="143"/>
      <c r="AP65" s="143"/>
      <c r="AQ65" s="163"/>
      <c r="AR65" s="143"/>
      <c r="AS65" s="163"/>
      <c r="AT65" s="143"/>
      <c r="AU65" s="163"/>
      <c r="AV65" s="245"/>
    </row>
    <row r="66" spans="12:48" x14ac:dyDescent="0.25">
      <c r="L66" s="236" t="s">
        <v>1527</v>
      </c>
      <c r="M66" s="158">
        <f t="shared" si="8"/>
        <v>3</v>
      </c>
      <c r="N66" s="159">
        <f t="shared" si="9"/>
        <v>3</v>
      </c>
      <c r="O66" s="160">
        <f t="shared" si="10"/>
        <v>0</v>
      </c>
      <c r="P66" s="86">
        <f t="shared" si="11"/>
        <v>3</v>
      </c>
      <c r="Q66" s="86">
        <f t="shared" si="12"/>
        <v>0</v>
      </c>
      <c r="R66" s="86">
        <f t="shared" si="13"/>
        <v>2</v>
      </c>
      <c r="S66" s="186">
        <f t="shared" si="14"/>
        <v>1</v>
      </c>
      <c r="T66" s="252"/>
      <c r="U66" s="167"/>
      <c r="V66" s="344"/>
      <c r="W66" s="169"/>
      <c r="X66" s="167"/>
      <c r="Y66" s="171"/>
      <c r="Z66" s="167"/>
      <c r="AA66" s="171"/>
      <c r="AB66" s="167"/>
      <c r="AC66" s="169"/>
      <c r="AD66" s="167"/>
      <c r="AE66" s="171">
        <v>2</v>
      </c>
      <c r="AF66" s="167"/>
      <c r="AG66" s="169"/>
      <c r="AH66" s="171"/>
      <c r="AI66" s="169">
        <v>1</v>
      </c>
      <c r="AJ66" s="171"/>
      <c r="AK66" s="169"/>
      <c r="AL66" s="290"/>
      <c r="AM66" s="171"/>
      <c r="AN66" s="169"/>
      <c r="AO66" s="171"/>
      <c r="AP66" s="171"/>
      <c r="AQ66" s="169"/>
      <c r="AR66" s="171"/>
      <c r="AS66" s="169"/>
      <c r="AT66" s="171"/>
      <c r="AU66" s="169"/>
      <c r="AV66" s="254"/>
    </row>
    <row r="67" spans="12:48" x14ac:dyDescent="0.25">
      <c r="L67" s="236" t="s">
        <v>1529</v>
      </c>
      <c r="M67" s="158">
        <f t="shared" si="8"/>
        <v>3</v>
      </c>
      <c r="N67" s="159">
        <f t="shared" si="9"/>
        <v>3</v>
      </c>
      <c r="O67" s="160">
        <f t="shared" si="10"/>
        <v>0</v>
      </c>
      <c r="P67" s="86">
        <f t="shared" si="11"/>
        <v>3</v>
      </c>
      <c r="Q67" s="86">
        <f t="shared" si="12"/>
        <v>0</v>
      </c>
      <c r="R67" s="86">
        <f t="shared" si="13"/>
        <v>0</v>
      </c>
      <c r="S67" s="186">
        <f t="shared" si="14"/>
        <v>3</v>
      </c>
      <c r="T67" s="252"/>
      <c r="U67" s="167"/>
      <c r="V67" s="344"/>
      <c r="W67" s="169"/>
      <c r="X67" s="167"/>
      <c r="Y67" s="171"/>
      <c r="Z67" s="167"/>
      <c r="AA67" s="171"/>
      <c r="AB67" s="167"/>
      <c r="AC67" s="169"/>
      <c r="AD67" s="167"/>
      <c r="AE67" s="171"/>
      <c r="AF67" s="167"/>
      <c r="AG67" s="169"/>
      <c r="AH67" s="171"/>
      <c r="AI67" s="169">
        <v>3</v>
      </c>
      <c r="AJ67" s="171"/>
      <c r="AK67" s="169"/>
      <c r="AL67" s="293"/>
      <c r="AM67" s="143"/>
      <c r="AN67" s="163"/>
      <c r="AO67" s="143"/>
      <c r="AP67" s="143"/>
      <c r="AQ67" s="163"/>
      <c r="AR67" s="143"/>
      <c r="AS67" s="163"/>
      <c r="AT67" s="143"/>
      <c r="AU67" s="163"/>
      <c r="AV67" s="245"/>
    </row>
    <row r="68" spans="12:48" x14ac:dyDescent="0.25">
      <c r="L68" s="236" t="s">
        <v>1526</v>
      </c>
      <c r="M68" s="158">
        <f t="shared" si="8"/>
        <v>2</v>
      </c>
      <c r="N68" s="159">
        <f t="shared" si="9"/>
        <v>2</v>
      </c>
      <c r="O68" s="160">
        <f t="shared" si="10"/>
        <v>0</v>
      </c>
      <c r="P68" s="86">
        <f t="shared" si="11"/>
        <v>2</v>
      </c>
      <c r="Q68" s="86">
        <f t="shared" si="12"/>
        <v>0</v>
      </c>
      <c r="R68" s="86">
        <f t="shared" si="13"/>
        <v>1</v>
      </c>
      <c r="S68" s="186">
        <f t="shared" si="14"/>
        <v>1</v>
      </c>
      <c r="T68" s="252"/>
      <c r="U68" s="167"/>
      <c r="V68" s="344"/>
      <c r="W68" s="169"/>
      <c r="X68" s="167"/>
      <c r="Y68" s="171">
        <v>1</v>
      </c>
      <c r="Z68" s="167"/>
      <c r="AA68" s="171"/>
      <c r="AB68" s="167"/>
      <c r="AC68" s="169"/>
      <c r="AD68" s="167"/>
      <c r="AE68" s="171"/>
      <c r="AF68" s="167"/>
      <c r="AG68" s="169">
        <v>1</v>
      </c>
      <c r="AH68" s="171"/>
      <c r="AI68" s="169"/>
      <c r="AJ68" s="171"/>
      <c r="AK68" s="169"/>
      <c r="AL68" s="290"/>
      <c r="AM68" s="171"/>
      <c r="AN68" s="169"/>
      <c r="AO68" s="171"/>
      <c r="AP68" s="171"/>
      <c r="AQ68" s="169"/>
      <c r="AR68" s="171"/>
      <c r="AS68" s="169"/>
      <c r="AT68" s="171"/>
      <c r="AU68" s="169"/>
      <c r="AV68" s="254"/>
    </row>
    <row r="69" spans="12:48" x14ac:dyDescent="0.25">
      <c r="L69" s="236" t="s">
        <v>1525</v>
      </c>
      <c r="M69" s="158">
        <f t="shared" si="8"/>
        <v>1</v>
      </c>
      <c r="N69" s="159">
        <f t="shared" si="9"/>
        <v>1</v>
      </c>
      <c r="O69" s="160">
        <f t="shared" si="10"/>
        <v>0</v>
      </c>
      <c r="P69" s="86">
        <f t="shared" si="11"/>
        <v>1</v>
      </c>
      <c r="Q69" s="86">
        <f t="shared" si="12"/>
        <v>0</v>
      </c>
      <c r="R69" s="86">
        <f t="shared" si="13"/>
        <v>1</v>
      </c>
      <c r="S69" s="186">
        <f t="shared" si="14"/>
        <v>0</v>
      </c>
      <c r="T69" s="252"/>
      <c r="U69" s="167"/>
      <c r="V69" s="344"/>
      <c r="W69" s="169"/>
      <c r="X69" s="167"/>
      <c r="Y69" s="171">
        <v>1</v>
      </c>
      <c r="Z69" s="167"/>
      <c r="AA69" s="171"/>
      <c r="AB69" s="167"/>
      <c r="AC69" s="169"/>
      <c r="AD69" s="167"/>
      <c r="AE69" s="171"/>
      <c r="AF69" s="167"/>
      <c r="AG69" s="169"/>
      <c r="AH69" s="171"/>
      <c r="AI69" s="169"/>
      <c r="AJ69" s="171"/>
      <c r="AK69" s="169"/>
      <c r="AL69" s="290"/>
      <c r="AM69" s="171"/>
      <c r="AN69" s="169"/>
      <c r="AO69" s="171"/>
      <c r="AP69" s="171"/>
      <c r="AQ69" s="169"/>
      <c r="AR69" s="171"/>
      <c r="AS69" s="169"/>
      <c r="AT69" s="171"/>
      <c r="AU69" s="169"/>
      <c r="AV69" s="254"/>
    </row>
    <row r="70" spans="12:48" x14ac:dyDescent="0.25">
      <c r="L70" s="236" t="s">
        <v>1528</v>
      </c>
      <c r="M70" s="158">
        <f t="shared" si="8"/>
        <v>1</v>
      </c>
      <c r="N70" s="159">
        <f t="shared" si="9"/>
        <v>1</v>
      </c>
      <c r="O70" s="160">
        <f t="shared" si="10"/>
        <v>0</v>
      </c>
      <c r="P70" s="86">
        <f t="shared" si="11"/>
        <v>1</v>
      </c>
      <c r="Q70" s="86">
        <f t="shared" si="12"/>
        <v>0</v>
      </c>
      <c r="R70" s="86">
        <f t="shared" si="13"/>
        <v>1</v>
      </c>
      <c r="S70" s="186">
        <f t="shared" si="14"/>
        <v>0</v>
      </c>
      <c r="T70" s="243"/>
      <c r="U70" s="162"/>
      <c r="V70" s="345"/>
      <c r="W70" s="163"/>
      <c r="X70" s="162"/>
      <c r="Y70" s="143"/>
      <c r="Z70" s="162"/>
      <c r="AA70" s="143"/>
      <c r="AB70" s="162"/>
      <c r="AC70" s="163"/>
      <c r="AD70" s="162"/>
      <c r="AE70" s="143">
        <v>1</v>
      </c>
      <c r="AF70" s="162"/>
      <c r="AG70" s="163"/>
      <c r="AH70" s="143"/>
      <c r="AI70" s="163"/>
      <c r="AJ70" s="143"/>
      <c r="AK70" s="163"/>
      <c r="AL70" s="293"/>
      <c r="AM70" s="143"/>
      <c r="AN70" s="163"/>
      <c r="AO70" s="143"/>
      <c r="AP70" s="143"/>
      <c r="AQ70" s="163"/>
      <c r="AR70" s="143"/>
      <c r="AS70" s="163"/>
      <c r="AT70" s="143"/>
      <c r="AU70" s="163"/>
      <c r="AV70" s="245"/>
    </row>
    <row r="71" spans="12:48" x14ac:dyDescent="0.25">
      <c r="L71" s="236" t="s">
        <v>537</v>
      </c>
      <c r="M71" s="158">
        <f t="shared" si="8"/>
        <v>1</v>
      </c>
      <c r="N71" s="159">
        <f t="shared" si="9"/>
        <v>1</v>
      </c>
      <c r="O71" s="160">
        <f t="shared" si="10"/>
        <v>0</v>
      </c>
      <c r="P71" s="86">
        <f t="shared" si="11"/>
        <v>1</v>
      </c>
      <c r="Q71" s="86">
        <f t="shared" si="12"/>
        <v>0</v>
      </c>
      <c r="R71" s="86">
        <f t="shared" si="13"/>
        <v>1</v>
      </c>
      <c r="S71" s="186">
        <f t="shared" si="14"/>
        <v>0</v>
      </c>
      <c r="T71" s="252"/>
      <c r="U71" s="167"/>
      <c r="V71" s="344"/>
      <c r="W71" s="169"/>
      <c r="X71" s="167"/>
      <c r="Y71" s="171">
        <v>1</v>
      </c>
      <c r="Z71" s="167"/>
      <c r="AA71" s="171"/>
      <c r="AB71" s="167"/>
      <c r="AC71" s="169"/>
      <c r="AD71" s="167"/>
      <c r="AE71" s="171"/>
      <c r="AF71" s="167"/>
      <c r="AG71" s="169"/>
      <c r="AH71" s="171"/>
      <c r="AI71" s="169"/>
      <c r="AJ71" s="171"/>
      <c r="AK71" s="169"/>
      <c r="AL71" s="290"/>
      <c r="AM71" s="171"/>
      <c r="AN71" s="169"/>
      <c r="AO71" s="171"/>
      <c r="AP71" s="171"/>
      <c r="AQ71" s="169"/>
      <c r="AR71" s="171"/>
      <c r="AS71" s="169"/>
      <c r="AT71" s="171"/>
      <c r="AU71" s="169"/>
      <c r="AV71" s="254"/>
    </row>
    <row r="72" spans="12:48" x14ac:dyDescent="0.25">
      <c r="L72" s="266" t="s">
        <v>849</v>
      </c>
      <c r="M72" s="267">
        <f t="shared" si="8"/>
        <v>42</v>
      </c>
      <c r="N72" s="268">
        <f t="shared" si="9"/>
        <v>42</v>
      </c>
      <c r="O72" s="269">
        <f t="shared" si="10"/>
        <v>0</v>
      </c>
      <c r="P72" s="101">
        <f t="shared" si="11"/>
        <v>42</v>
      </c>
      <c r="Q72" s="101">
        <f t="shared" si="12"/>
        <v>0</v>
      </c>
      <c r="R72" s="101">
        <f t="shared" si="13"/>
        <v>28</v>
      </c>
      <c r="S72" s="358">
        <f t="shared" si="14"/>
        <v>14</v>
      </c>
      <c r="T72" s="347"/>
      <c r="U72" s="348"/>
      <c r="V72" s="349">
        <f>SUM(V60:V71)</f>
        <v>3</v>
      </c>
      <c r="W72" s="298">
        <f>SUM(W60:W71)</f>
        <v>4</v>
      </c>
      <c r="X72" s="348"/>
      <c r="Y72" s="297">
        <f>SUM(Y60:Y71)</f>
        <v>10</v>
      </c>
      <c r="Z72" s="348"/>
      <c r="AA72" s="297">
        <f>SUM(AA60:AA71)</f>
        <v>2</v>
      </c>
      <c r="AB72" s="348"/>
      <c r="AC72" s="298">
        <f>SUM(AC60:AC71)</f>
        <v>0</v>
      </c>
      <c r="AD72" s="348"/>
      <c r="AE72" s="297">
        <f>SUM(AE60:AE71)</f>
        <v>11</v>
      </c>
      <c r="AF72" s="348"/>
      <c r="AG72" s="298">
        <f t="shared" ref="AG72:AV72" si="15">SUM(AG60:AG71)</f>
        <v>2</v>
      </c>
      <c r="AH72" s="297">
        <f t="shared" si="15"/>
        <v>4</v>
      </c>
      <c r="AI72" s="298">
        <f t="shared" si="15"/>
        <v>6</v>
      </c>
      <c r="AJ72" s="297">
        <f t="shared" si="15"/>
        <v>0</v>
      </c>
      <c r="AK72" s="298">
        <f t="shared" si="15"/>
        <v>0</v>
      </c>
      <c r="AL72" s="296">
        <f t="shared" si="15"/>
        <v>0</v>
      </c>
      <c r="AM72" s="297">
        <f t="shared" si="15"/>
        <v>0</v>
      </c>
      <c r="AN72" s="298">
        <f t="shared" si="15"/>
        <v>0</v>
      </c>
      <c r="AO72" s="297">
        <f t="shared" si="15"/>
        <v>0</v>
      </c>
      <c r="AP72" s="297">
        <f t="shared" si="15"/>
        <v>0</v>
      </c>
      <c r="AQ72" s="298">
        <f t="shared" si="15"/>
        <v>0</v>
      </c>
      <c r="AR72" s="297">
        <f t="shared" si="15"/>
        <v>0</v>
      </c>
      <c r="AS72" s="298">
        <f t="shared" si="15"/>
        <v>0</v>
      </c>
      <c r="AT72" s="297">
        <f t="shared" si="15"/>
        <v>0</v>
      </c>
      <c r="AU72" s="298">
        <f t="shared" si="15"/>
        <v>0</v>
      </c>
      <c r="AV72" s="301">
        <f t="shared" si="15"/>
        <v>0</v>
      </c>
    </row>
  </sheetData>
  <sheetProtection selectLockedCells="1" selectUnlockedCells="1"/>
  <mergeCells count="12">
    <mergeCell ref="A29:E29"/>
    <mergeCell ref="M47:S47"/>
    <mergeCell ref="AL47:AV47"/>
    <mergeCell ref="M58:S58"/>
    <mergeCell ref="T58:AK58"/>
    <mergeCell ref="AL58:AV58"/>
    <mergeCell ref="A1:K1"/>
    <mergeCell ref="C2:E2"/>
    <mergeCell ref="F2:H2"/>
    <mergeCell ref="I2:K2"/>
    <mergeCell ref="A26:E26"/>
    <mergeCell ref="G26:K26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77"/>
  <sheetViews>
    <sheetView zoomScale="110" zoomScaleNormal="110" workbookViewId="0">
      <selection activeCell="K45" sqref="K45"/>
    </sheetView>
  </sheetViews>
  <sheetFormatPr baseColWidth="10" defaultColWidth="10.7109375" defaultRowHeight="15" x14ac:dyDescent="0.25"/>
  <cols>
    <col min="1" max="1" width="7" style="16" customWidth="1"/>
    <col min="2" max="2" width="7.7109375" style="16" customWidth="1"/>
    <col min="3" max="3" width="20.5703125" style="16" customWidth="1"/>
    <col min="4" max="4" width="6.42578125" style="16" customWidth="1"/>
    <col min="5" max="5" width="18.5703125" style="16" customWidth="1"/>
    <col min="6" max="6" width="18.85546875" style="16" customWidth="1"/>
    <col min="7" max="7" width="9.7109375" style="16" customWidth="1"/>
    <col min="8" max="9" width="18.85546875" style="16" customWidth="1"/>
    <col min="10" max="10" width="8.28515625" style="16" customWidth="1"/>
    <col min="11" max="11" width="22.85546875" style="16" customWidth="1"/>
    <col min="12" max="12" width="10.7109375" style="16"/>
    <col min="13" max="13" width="23" style="16" customWidth="1"/>
    <col min="14" max="20" width="3.28515625" style="16" customWidth="1"/>
    <col min="21" max="22" width="3.7109375" style="16" customWidth="1"/>
    <col min="23" max="24" width="3.28515625" style="16" customWidth="1"/>
    <col min="25" max="25" width="3.7109375" style="16" customWidth="1"/>
    <col min="26" max="26" width="3.28515625" style="16" customWidth="1"/>
    <col min="27" max="27" width="3.7109375" style="16" customWidth="1"/>
    <col min="28" max="28" width="3.28515625" style="16" customWidth="1"/>
    <col min="29" max="29" width="3.7109375" style="16" customWidth="1"/>
    <col min="30" max="30" width="3.28515625" style="16" customWidth="1"/>
    <col min="31" max="31" width="3.7109375" style="16" customWidth="1"/>
    <col min="32" max="33" width="3.28515625" style="16" customWidth="1"/>
    <col min="34" max="34" width="3.7109375" style="16" customWidth="1"/>
    <col min="35" max="36" width="3.28515625" style="16" customWidth="1"/>
    <col min="37" max="37" width="3.7109375" style="16" customWidth="1"/>
    <col min="38" max="39" width="3.28515625" style="16" customWidth="1"/>
    <col min="40" max="40" width="3.7109375" style="16" customWidth="1"/>
    <col min="41" max="51" width="3.28515625" style="16" customWidth="1"/>
    <col min="52" max="16384" width="10.7109375" style="16"/>
  </cols>
  <sheetData>
    <row r="1" spans="1:16" ht="15.75" x14ac:dyDescent="0.25">
      <c r="A1" s="906" t="s">
        <v>1530</v>
      </c>
      <c r="B1" s="906"/>
      <c r="C1" s="906"/>
      <c r="D1" s="906"/>
      <c r="E1" s="906"/>
      <c r="F1" s="906"/>
      <c r="G1" s="906"/>
      <c r="H1" s="906"/>
      <c r="I1" s="906"/>
      <c r="J1" s="906"/>
      <c r="K1" s="906"/>
      <c r="L1" s="30"/>
      <c r="M1" s="30"/>
      <c r="N1" s="30"/>
      <c r="O1" s="30"/>
      <c r="P1" s="30"/>
    </row>
    <row r="2" spans="1:16" ht="15.75" x14ac:dyDescent="0.25">
      <c r="A2" s="202" t="s">
        <v>1284</v>
      </c>
      <c r="B2" s="202" t="s">
        <v>97</v>
      </c>
      <c r="C2" s="907" t="s">
        <v>1470</v>
      </c>
      <c r="D2" s="907"/>
      <c r="E2" s="907"/>
      <c r="F2" s="907" t="s">
        <v>1531</v>
      </c>
      <c r="G2" s="907"/>
      <c r="H2" s="907"/>
      <c r="I2" s="907" t="s">
        <v>1532</v>
      </c>
      <c r="J2" s="907"/>
      <c r="K2" s="907"/>
      <c r="L2" s="14"/>
      <c r="M2" s="14"/>
      <c r="N2" s="14"/>
      <c r="O2" s="14"/>
      <c r="P2" s="14"/>
    </row>
    <row r="3" spans="1:16" ht="25.5" x14ac:dyDescent="0.25">
      <c r="A3" s="205">
        <v>1</v>
      </c>
      <c r="B3" s="206">
        <v>40062</v>
      </c>
      <c r="C3" s="359" t="s">
        <v>1397</v>
      </c>
      <c r="D3" s="207" t="s">
        <v>634</v>
      </c>
      <c r="E3" s="208" t="s">
        <v>1290</v>
      </c>
      <c r="F3" s="359" t="s">
        <v>1239</v>
      </c>
      <c r="G3" s="207" t="s">
        <v>630</v>
      </c>
      <c r="H3" s="208" t="s">
        <v>1293</v>
      </c>
      <c r="I3" s="208" t="s">
        <v>1295</v>
      </c>
      <c r="J3" s="330" t="s">
        <v>1533</v>
      </c>
      <c r="K3" s="359" t="s">
        <v>1534</v>
      </c>
    </row>
    <row r="4" spans="1:16" x14ac:dyDescent="0.25">
      <c r="A4" s="205">
        <v>2</v>
      </c>
      <c r="B4" s="206">
        <v>40069</v>
      </c>
      <c r="C4" s="208" t="s">
        <v>1290</v>
      </c>
      <c r="D4" s="207" t="s">
        <v>617</v>
      </c>
      <c r="E4" s="359" t="s">
        <v>1535</v>
      </c>
      <c r="F4" s="208" t="s">
        <v>1293</v>
      </c>
      <c r="G4" s="207" t="s">
        <v>662</v>
      </c>
      <c r="H4" s="359" t="s">
        <v>1536</v>
      </c>
      <c r="I4" s="359" t="s">
        <v>1537</v>
      </c>
      <c r="J4" s="207" t="s">
        <v>1154</v>
      </c>
      <c r="K4" s="208" t="s">
        <v>1295</v>
      </c>
    </row>
    <row r="5" spans="1:16" x14ac:dyDescent="0.25">
      <c r="A5" s="205">
        <v>3</v>
      </c>
      <c r="B5" s="206">
        <v>40083</v>
      </c>
      <c r="C5" s="208" t="s">
        <v>1290</v>
      </c>
      <c r="D5" s="207" t="s">
        <v>1154</v>
      </c>
      <c r="E5" s="359" t="s">
        <v>1538</v>
      </c>
      <c r="F5" s="208" t="s">
        <v>1293</v>
      </c>
      <c r="G5" s="207" t="s">
        <v>1174</v>
      </c>
      <c r="H5" s="359" t="s">
        <v>1539</v>
      </c>
      <c r="I5" s="208" t="s">
        <v>1295</v>
      </c>
      <c r="J5" s="207" t="s">
        <v>613</v>
      </c>
      <c r="K5" s="359" t="s">
        <v>1540</v>
      </c>
    </row>
    <row r="6" spans="1:16" x14ac:dyDescent="0.25">
      <c r="A6" s="205">
        <v>4</v>
      </c>
      <c r="B6" s="206">
        <v>40097</v>
      </c>
      <c r="C6" s="359" t="s">
        <v>1541</v>
      </c>
      <c r="D6" s="207" t="s">
        <v>628</v>
      </c>
      <c r="E6" s="208" t="s">
        <v>1290</v>
      </c>
      <c r="F6" s="359" t="s">
        <v>1542</v>
      </c>
      <c r="G6" s="207" t="s">
        <v>689</v>
      </c>
      <c r="H6" s="208" t="s">
        <v>1293</v>
      </c>
      <c r="I6" s="359" t="s">
        <v>1543</v>
      </c>
      <c r="J6" s="207" t="s">
        <v>1544</v>
      </c>
      <c r="K6" s="208" t="s">
        <v>1295</v>
      </c>
    </row>
    <row r="7" spans="1:16" x14ac:dyDescent="0.25">
      <c r="A7" s="205">
        <v>5</v>
      </c>
      <c r="B7" s="206">
        <v>40111</v>
      </c>
      <c r="C7" s="208" t="s">
        <v>1290</v>
      </c>
      <c r="D7" s="207" t="s">
        <v>599</v>
      </c>
      <c r="E7" s="359" t="s">
        <v>1545</v>
      </c>
      <c r="F7" s="208" t="s">
        <v>1293</v>
      </c>
      <c r="G7" s="207" t="s">
        <v>1197</v>
      </c>
      <c r="H7" s="359" t="s">
        <v>1546</v>
      </c>
      <c r="I7" s="359" t="s">
        <v>198</v>
      </c>
      <c r="J7" s="207" t="s">
        <v>605</v>
      </c>
      <c r="K7" s="208" t="s">
        <v>1295</v>
      </c>
    </row>
    <row r="8" spans="1:16" x14ac:dyDescent="0.25">
      <c r="A8" s="205">
        <v>6</v>
      </c>
      <c r="B8" s="206">
        <v>40125</v>
      </c>
      <c r="C8" s="359" t="s">
        <v>1547</v>
      </c>
      <c r="D8" s="207" t="s">
        <v>1152</v>
      </c>
      <c r="E8" s="208" t="s">
        <v>1290</v>
      </c>
      <c r="F8" s="359" t="s">
        <v>1548</v>
      </c>
      <c r="G8" s="207" t="s">
        <v>617</v>
      </c>
      <c r="H8" s="208" t="s">
        <v>1293</v>
      </c>
      <c r="I8" s="208" t="s">
        <v>1295</v>
      </c>
      <c r="J8" s="207" t="s">
        <v>630</v>
      </c>
      <c r="K8" s="359" t="s">
        <v>1549</v>
      </c>
    </row>
    <row r="9" spans="1:16" x14ac:dyDescent="0.25">
      <c r="A9" s="205">
        <v>7</v>
      </c>
      <c r="B9" s="206">
        <v>40132</v>
      </c>
      <c r="C9" s="208" t="s">
        <v>1290</v>
      </c>
      <c r="D9" s="207" t="s">
        <v>703</v>
      </c>
      <c r="E9" s="359" t="s">
        <v>1550</v>
      </c>
      <c r="F9" s="208" t="s">
        <v>1293</v>
      </c>
      <c r="G9" s="207" t="s">
        <v>662</v>
      </c>
      <c r="H9" s="359" t="s">
        <v>1551</v>
      </c>
      <c r="I9" s="359" t="s">
        <v>1552</v>
      </c>
      <c r="J9" s="207" t="s">
        <v>609</v>
      </c>
      <c r="K9" s="208" t="s">
        <v>1295</v>
      </c>
    </row>
    <row r="10" spans="1:16" x14ac:dyDescent="0.25">
      <c r="A10" s="205">
        <v>8</v>
      </c>
      <c r="B10" s="206">
        <v>40209</v>
      </c>
      <c r="C10" s="359" t="s">
        <v>1553</v>
      </c>
      <c r="D10" s="207" t="s">
        <v>624</v>
      </c>
      <c r="E10" s="208" t="s">
        <v>1290</v>
      </c>
      <c r="F10" s="359" t="s">
        <v>1554</v>
      </c>
      <c r="G10" s="207" t="s">
        <v>697</v>
      </c>
      <c r="H10" s="208" t="s">
        <v>1293</v>
      </c>
      <c r="I10" s="208" t="s">
        <v>1295</v>
      </c>
      <c r="J10" s="207" t="s">
        <v>605</v>
      </c>
      <c r="K10" s="359" t="s">
        <v>1555</v>
      </c>
    </row>
    <row r="11" spans="1:16" x14ac:dyDescent="0.25">
      <c r="A11" s="205">
        <v>9</v>
      </c>
      <c r="B11" s="206">
        <v>40216</v>
      </c>
      <c r="C11" s="208" t="s">
        <v>1290</v>
      </c>
      <c r="D11" s="207" t="s">
        <v>662</v>
      </c>
      <c r="E11" s="359" t="s">
        <v>836</v>
      </c>
      <c r="F11" s="208" t="s">
        <v>1293</v>
      </c>
      <c r="G11" s="207" t="s">
        <v>681</v>
      </c>
      <c r="H11" s="359" t="s">
        <v>1556</v>
      </c>
      <c r="I11" s="359" t="s">
        <v>1557</v>
      </c>
      <c r="J11" s="207" t="s">
        <v>671</v>
      </c>
      <c r="K11" s="208" t="s">
        <v>1295</v>
      </c>
    </row>
    <row r="12" spans="1:16" x14ac:dyDescent="0.25">
      <c r="A12" s="205">
        <v>10</v>
      </c>
      <c r="B12" s="206">
        <v>40202</v>
      </c>
      <c r="C12" s="359" t="s">
        <v>1558</v>
      </c>
      <c r="D12" s="207" t="s">
        <v>697</v>
      </c>
      <c r="E12" s="208" t="s">
        <v>1290</v>
      </c>
      <c r="F12" s="359" t="s">
        <v>1245</v>
      </c>
      <c r="G12" s="207" t="s">
        <v>1157</v>
      </c>
      <c r="H12" s="208" t="s">
        <v>1293</v>
      </c>
      <c r="I12" s="208" t="s">
        <v>1295</v>
      </c>
      <c r="J12" s="207" t="s">
        <v>1559</v>
      </c>
      <c r="K12" s="359" t="s">
        <v>1560</v>
      </c>
    </row>
    <row r="13" spans="1:16" x14ac:dyDescent="0.25">
      <c r="A13" s="205">
        <v>11</v>
      </c>
      <c r="B13" s="206">
        <v>40223</v>
      </c>
      <c r="C13" s="208" t="s">
        <v>1290</v>
      </c>
      <c r="D13" s="207" t="s">
        <v>1151</v>
      </c>
      <c r="E13" s="359" t="s">
        <v>1561</v>
      </c>
      <c r="F13" s="208" t="s">
        <v>1293</v>
      </c>
      <c r="G13" s="207" t="s">
        <v>661</v>
      </c>
      <c r="H13" s="359" t="s">
        <v>213</v>
      </c>
      <c r="I13" s="359" t="s">
        <v>1562</v>
      </c>
      <c r="J13" s="207" t="s">
        <v>1563</v>
      </c>
      <c r="K13" s="208" t="s">
        <v>1295</v>
      </c>
    </row>
    <row r="14" spans="1:16" x14ac:dyDescent="0.25">
      <c r="A14" s="205">
        <v>12</v>
      </c>
      <c r="B14" s="206">
        <v>40321</v>
      </c>
      <c r="C14" s="208" t="s">
        <v>1290</v>
      </c>
      <c r="D14" s="207" t="s">
        <v>611</v>
      </c>
      <c r="E14" s="359" t="s">
        <v>1397</v>
      </c>
      <c r="F14" s="208" t="s">
        <v>1293</v>
      </c>
      <c r="G14" s="207" t="s">
        <v>1564</v>
      </c>
      <c r="H14" s="359" t="s">
        <v>1239</v>
      </c>
      <c r="I14" s="359" t="s">
        <v>1534</v>
      </c>
      <c r="J14" s="207" t="s">
        <v>605</v>
      </c>
      <c r="K14" s="208" t="s">
        <v>1295</v>
      </c>
    </row>
    <row r="15" spans="1:16" x14ac:dyDescent="0.25">
      <c r="A15" s="205">
        <v>13</v>
      </c>
      <c r="B15" s="206">
        <v>40251</v>
      </c>
      <c r="C15" s="359" t="s">
        <v>1535</v>
      </c>
      <c r="D15" s="207" t="s">
        <v>659</v>
      </c>
      <c r="E15" s="208" t="s">
        <v>1290</v>
      </c>
      <c r="F15" s="359" t="s">
        <v>1536</v>
      </c>
      <c r="G15" s="207" t="s">
        <v>656</v>
      </c>
      <c r="H15" s="208" t="s">
        <v>1293</v>
      </c>
      <c r="I15" s="208" t="s">
        <v>1295</v>
      </c>
      <c r="J15" s="207" t="s">
        <v>605</v>
      </c>
      <c r="K15" s="359" t="s">
        <v>1537</v>
      </c>
    </row>
    <row r="16" spans="1:16" ht="25.5" x14ac:dyDescent="0.25">
      <c r="A16" s="205">
        <v>14</v>
      </c>
      <c r="B16" s="206">
        <v>40237</v>
      </c>
      <c r="C16" s="359" t="s">
        <v>1538</v>
      </c>
      <c r="D16" s="207" t="s">
        <v>703</v>
      </c>
      <c r="E16" s="208" t="s">
        <v>1290</v>
      </c>
      <c r="F16" s="359" t="s">
        <v>1539</v>
      </c>
      <c r="G16" s="330" t="s">
        <v>1565</v>
      </c>
      <c r="H16" s="208" t="s">
        <v>1293</v>
      </c>
      <c r="I16" s="359" t="s">
        <v>1540</v>
      </c>
      <c r="J16" s="207" t="s">
        <v>605</v>
      </c>
      <c r="K16" s="208" t="s">
        <v>1295</v>
      </c>
    </row>
    <row r="17" spans="1:11" x14ac:dyDescent="0.25">
      <c r="A17" s="205">
        <v>15</v>
      </c>
      <c r="B17" s="206">
        <v>40244</v>
      </c>
      <c r="C17" s="208" t="s">
        <v>1290</v>
      </c>
      <c r="D17" s="207" t="s">
        <v>661</v>
      </c>
      <c r="E17" s="359" t="s">
        <v>1541</v>
      </c>
      <c r="F17" s="208" t="s">
        <v>1293</v>
      </c>
      <c r="G17" s="207" t="s">
        <v>681</v>
      </c>
      <c r="H17" s="359" t="s">
        <v>1542</v>
      </c>
      <c r="I17" s="208" t="s">
        <v>1295</v>
      </c>
      <c r="J17" s="207" t="s">
        <v>605</v>
      </c>
      <c r="K17" s="359" t="s">
        <v>1543</v>
      </c>
    </row>
    <row r="18" spans="1:11" x14ac:dyDescent="0.25">
      <c r="A18" s="205">
        <v>16</v>
      </c>
      <c r="B18" s="206">
        <v>40258</v>
      </c>
      <c r="C18" s="359" t="s">
        <v>1545</v>
      </c>
      <c r="D18" s="207" t="s">
        <v>662</v>
      </c>
      <c r="E18" s="208" t="s">
        <v>1290</v>
      </c>
      <c r="F18" s="359" t="s">
        <v>1546</v>
      </c>
      <c r="G18" s="207" t="s">
        <v>1441</v>
      </c>
      <c r="H18" s="208" t="s">
        <v>1293</v>
      </c>
      <c r="I18" s="208" t="s">
        <v>1295</v>
      </c>
      <c r="J18" s="207" t="s">
        <v>605</v>
      </c>
      <c r="K18" s="359" t="s">
        <v>198</v>
      </c>
    </row>
    <row r="19" spans="1:11" x14ac:dyDescent="0.25">
      <c r="A19" s="205">
        <v>17</v>
      </c>
      <c r="B19" s="206">
        <v>40265</v>
      </c>
      <c r="C19" s="208" t="s">
        <v>1290</v>
      </c>
      <c r="D19" s="207" t="s">
        <v>611</v>
      </c>
      <c r="E19" s="359" t="s">
        <v>1547</v>
      </c>
      <c r="F19" s="208" t="s">
        <v>1293</v>
      </c>
      <c r="G19" s="207" t="s">
        <v>1566</v>
      </c>
      <c r="H19" s="359" t="s">
        <v>1548</v>
      </c>
      <c r="I19" s="359" t="s">
        <v>1549</v>
      </c>
      <c r="J19" s="207" t="s">
        <v>605</v>
      </c>
      <c r="K19" s="208" t="s">
        <v>1295</v>
      </c>
    </row>
    <row r="20" spans="1:11" x14ac:dyDescent="0.25">
      <c r="A20" s="205">
        <v>18</v>
      </c>
      <c r="B20" s="206">
        <v>40279</v>
      </c>
      <c r="C20" s="359" t="s">
        <v>1550</v>
      </c>
      <c r="D20" s="207" t="s">
        <v>661</v>
      </c>
      <c r="E20" s="208" t="s">
        <v>1290</v>
      </c>
      <c r="F20" s="359" t="s">
        <v>1551</v>
      </c>
      <c r="G20" s="207" t="s">
        <v>653</v>
      </c>
      <c r="H20" s="208" t="s">
        <v>1293</v>
      </c>
      <c r="I20" s="208" t="s">
        <v>1295</v>
      </c>
      <c r="J20" s="207" t="s">
        <v>605</v>
      </c>
      <c r="K20" s="359" t="s">
        <v>1552</v>
      </c>
    </row>
    <row r="21" spans="1:11" x14ac:dyDescent="0.25">
      <c r="A21" s="205">
        <v>19</v>
      </c>
      <c r="B21" s="206">
        <v>40286</v>
      </c>
      <c r="C21" s="208" t="s">
        <v>1290</v>
      </c>
      <c r="D21" s="207" t="s">
        <v>630</v>
      </c>
      <c r="E21" s="359" t="s">
        <v>1553</v>
      </c>
      <c r="F21" s="208" t="s">
        <v>1293</v>
      </c>
      <c r="G21" s="207" t="s">
        <v>1151</v>
      </c>
      <c r="H21" s="359" t="s">
        <v>1554</v>
      </c>
      <c r="I21" s="359" t="s">
        <v>1555</v>
      </c>
      <c r="J21" s="207" t="s">
        <v>605</v>
      </c>
      <c r="K21" s="208" t="s">
        <v>1295</v>
      </c>
    </row>
    <row r="22" spans="1:11" x14ac:dyDescent="0.25">
      <c r="A22" s="205">
        <v>20</v>
      </c>
      <c r="B22" s="206">
        <v>40293</v>
      </c>
      <c r="C22" s="359" t="s">
        <v>836</v>
      </c>
      <c r="D22" s="207" t="s">
        <v>677</v>
      </c>
      <c r="E22" s="208" t="s">
        <v>1290</v>
      </c>
      <c r="F22" s="359" t="s">
        <v>1556</v>
      </c>
      <c r="G22" s="207" t="s">
        <v>628</v>
      </c>
      <c r="H22" s="208" t="s">
        <v>1293</v>
      </c>
      <c r="I22" s="208" t="s">
        <v>1295</v>
      </c>
      <c r="J22" s="207" t="s">
        <v>605</v>
      </c>
      <c r="K22" s="359" t="s">
        <v>1557</v>
      </c>
    </row>
    <row r="23" spans="1:11" x14ac:dyDescent="0.25">
      <c r="A23" s="205">
        <v>21</v>
      </c>
      <c r="B23" s="206">
        <v>40307</v>
      </c>
      <c r="C23" s="208" t="s">
        <v>1290</v>
      </c>
      <c r="D23" s="207" t="s">
        <v>662</v>
      </c>
      <c r="E23" s="359" t="s">
        <v>1558</v>
      </c>
      <c r="F23" s="208" t="s">
        <v>1293</v>
      </c>
      <c r="G23" s="207" t="s">
        <v>662</v>
      </c>
      <c r="H23" s="359" t="s">
        <v>1245</v>
      </c>
      <c r="I23" s="359" t="s">
        <v>1560</v>
      </c>
      <c r="J23" s="207" t="s">
        <v>605</v>
      </c>
      <c r="K23" s="208" t="s">
        <v>1295</v>
      </c>
    </row>
    <row r="24" spans="1:11" x14ac:dyDescent="0.25">
      <c r="A24" s="205">
        <v>22</v>
      </c>
      <c r="B24" s="206">
        <v>40314</v>
      </c>
      <c r="C24" s="359" t="s">
        <v>1561</v>
      </c>
      <c r="D24" s="207" t="s">
        <v>697</v>
      </c>
      <c r="E24" s="208" t="s">
        <v>1290</v>
      </c>
      <c r="F24" s="359" t="s">
        <v>213</v>
      </c>
      <c r="G24" s="207" t="s">
        <v>697</v>
      </c>
      <c r="H24" s="208" t="s">
        <v>1293</v>
      </c>
      <c r="I24" s="208" t="s">
        <v>1295</v>
      </c>
      <c r="J24" s="207" t="s">
        <v>605</v>
      </c>
      <c r="K24" s="359" t="s">
        <v>1562</v>
      </c>
    </row>
    <row r="25" spans="1:11" x14ac:dyDescent="0.25">
      <c r="A25" s="214"/>
      <c r="B25" s="214"/>
      <c r="C25" s="215"/>
      <c r="D25" s="214"/>
      <c r="E25" s="215"/>
      <c r="F25" s="215"/>
      <c r="G25" s="214"/>
      <c r="H25" s="360"/>
      <c r="I25" s="360"/>
      <c r="J25" s="360"/>
      <c r="K25" s="325"/>
    </row>
    <row r="26" spans="1:11" x14ac:dyDescent="0.25">
      <c r="A26" s="885" t="s">
        <v>520</v>
      </c>
      <c r="B26" s="885"/>
      <c r="C26" s="885"/>
      <c r="D26" s="885"/>
      <c r="E26" s="885"/>
      <c r="F26" s="215"/>
      <c r="G26" s="885" t="s">
        <v>814</v>
      </c>
      <c r="H26" s="885"/>
      <c r="I26" s="885"/>
      <c r="J26" s="885"/>
      <c r="K26" s="885"/>
    </row>
    <row r="27" spans="1:11" ht="25.5" x14ac:dyDescent="0.25">
      <c r="A27" s="205" t="s">
        <v>1352</v>
      </c>
      <c r="B27" s="206">
        <v>40048</v>
      </c>
      <c r="C27" s="207" t="s">
        <v>1567</v>
      </c>
      <c r="D27" s="207" t="s">
        <v>671</v>
      </c>
      <c r="E27" s="208" t="s">
        <v>1290</v>
      </c>
      <c r="F27" s="215"/>
      <c r="G27" s="205" t="s">
        <v>1568</v>
      </c>
      <c r="H27" s="206">
        <v>40118</v>
      </c>
      <c r="I27" s="208" t="s">
        <v>1290</v>
      </c>
      <c r="J27" s="330" t="s">
        <v>1569</v>
      </c>
      <c r="K27" s="206" t="s">
        <v>1570</v>
      </c>
    </row>
    <row r="28" spans="1:11" x14ac:dyDescent="0.25">
      <c r="A28" s="326"/>
      <c r="B28" s="327"/>
      <c r="C28" s="328"/>
      <c r="D28" s="329"/>
      <c r="E28" s="329"/>
      <c r="F28"/>
      <c r="G28" s="205" t="s">
        <v>1571</v>
      </c>
      <c r="H28" s="206">
        <v>40139</v>
      </c>
      <c r="I28" s="206" t="s">
        <v>1572</v>
      </c>
      <c r="J28" s="207" t="s">
        <v>1152</v>
      </c>
      <c r="K28" s="208" t="s">
        <v>1290</v>
      </c>
    </row>
    <row r="29" spans="1:11" x14ac:dyDescent="0.25">
      <c r="A29" s="885" t="s">
        <v>813</v>
      </c>
      <c r="B29" s="885"/>
      <c r="C29" s="885"/>
      <c r="D29" s="885"/>
      <c r="E29" s="885"/>
      <c r="F29"/>
      <c r="G29" s="205" t="s">
        <v>1573</v>
      </c>
      <c r="H29" s="206">
        <v>40160</v>
      </c>
      <c r="I29" s="208" t="s">
        <v>1290</v>
      </c>
      <c r="J29" s="207" t="s">
        <v>638</v>
      </c>
      <c r="K29" s="206" t="s">
        <v>1574</v>
      </c>
    </row>
    <row r="30" spans="1:11" x14ac:dyDescent="0.25">
      <c r="A30" s="205" t="s">
        <v>1352</v>
      </c>
      <c r="B30" s="206">
        <v>40055</v>
      </c>
      <c r="C30" s="208" t="s">
        <v>1290</v>
      </c>
      <c r="D30" s="207" t="s">
        <v>624</v>
      </c>
      <c r="E30" s="207" t="s">
        <v>1575</v>
      </c>
      <c r="F30"/>
      <c r="G30" s="205" t="s">
        <v>1576</v>
      </c>
      <c r="H30" s="206">
        <v>40230</v>
      </c>
      <c r="I30" s="208" t="s">
        <v>1290</v>
      </c>
      <c r="J30" s="207" t="s">
        <v>634</v>
      </c>
      <c r="K30" s="207" t="s">
        <v>1577</v>
      </c>
    </row>
    <row r="31" spans="1:11" x14ac:dyDescent="0.25">
      <c r="A31" s="205" t="s">
        <v>1355</v>
      </c>
      <c r="B31" s="206">
        <v>40076</v>
      </c>
      <c r="C31" s="207" t="s">
        <v>1578</v>
      </c>
      <c r="D31" s="207" t="s">
        <v>661</v>
      </c>
      <c r="E31" s="208" t="s">
        <v>1290</v>
      </c>
      <c r="F31"/>
      <c r="G31" s="205"/>
      <c r="H31" s="206"/>
      <c r="I31" s="2"/>
      <c r="J31" s="207"/>
      <c r="K31" s="208"/>
    </row>
    <row r="32" spans="1:11" x14ac:dyDescent="0.25">
      <c r="A32" s="205" t="s">
        <v>1579</v>
      </c>
      <c r="B32" s="206">
        <v>40090</v>
      </c>
      <c r="C32" s="208" t="s">
        <v>1290</v>
      </c>
      <c r="D32" s="207" t="s">
        <v>638</v>
      </c>
      <c r="E32" s="207" t="s">
        <v>1580</v>
      </c>
      <c r="F32"/>
      <c r="G32" s="1"/>
      <c r="H32"/>
      <c r="I32"/>
      <c r="J32" s="1"/>
      <c r="K32"/>
    </row>
    <row r="33" spans="1:51" x14ac:dyDescent="0.25">
      <c r="A33" s="205" t="s">
        <v>1568</v>
      </c>
      <c r="B33" s="206">
        <v>40104</v>
      </c>
      <c r="C33" s="208" t="s">
        <v>1290</v>
      </c>
      <c r="D33" s="207" t="s">
        <v>664</v>
      </c>
      <c r="E33" s="207" t="s">
        <v>1581</v>
      </c>
      <c r="F33"/>
      <c r="G33" s="1"/>
      <c r="H33"/>
      <c r="I33"/>
      <c r="J33" s="1"/>
      <c r="K33"/>
      <c r="M33" s="218" t="s">
        <v>588</v>
      </c>
      <c r="N33" s="916" t="s">
        <v>820</v>
      </c>
      <c r="O33" s="916"/>
      <c r="P33" s="916"/>
      <c r="Q33" s="916"/>
      <c r="R33" s="916"/>
      <c r="S33" s="916"/>
      <c r="T33" s="916"/>
      <c r="U33" s="361" t="s">
        <v>1201</v>
      </c>
      <c r="V33" s="362" t="s">
        <v>1202</v>
      </c>
      <c r="W33" s="363"/>
      <c r="X33" s="363"/>
      <c r="Y33" s="362" t="s">
        <v>1202</v>
      </c>
      <c r="Z33" s="363"/>
      <c r="AA33" s="362" t="s">
        <v>1202</v>
      </c>
      <c r="AB33" s="363"/>
      <c r="AC33" s="362" t="s">
        <v>1202</v>
      </c>
      <c r="AD33" s="363"/>
      <c r="AE33" s="362" t="s">
        <v>1372</v>
      </c>
      <c r="AF33" s="363"/>
      <c r="AG33" s="363"/>
      <c r="AH33" s="362" t="s">
        <v>1372</v>
      </c>
      <c r="AI33" s="364"/>
      <c r="AJ33" s="364"/>
      <c r="AK33" s="362" t="s">
        <v>1372</v>
      </c>
      <c r="AL33" s="364"/>
      <c r="AM33" s="364"/>
      <c r="AN33" s="365" t="s">
        <v>1372</v>
      </c>
      <c r="AO33" s="908" t="s">
        <v>822</v>
      </c>
      <c r="AP33" s="908"/>
      <c r="AQ33" s="908"/>
      <c r="AR33" s="908"/>
      <c r="AS33" s="908"/>
      <c r="AT33" s="908"/>
      <c r="AU33" s="908"/>
      <c r="AV33" s="908"/>
      <c r="AW33" s="908"/>
      <c r="AX33" s="908"/>
      <c r="AY33" s="908"/>
    </row>
    <row r="34" spans="1:51" ht="97.5" x14ac:dyDescent="0.25">
      <c r="M34" s="302" t="s">
        <v>823</v>
      </c>
      <c r="N34" s="279" t="s">
        <v>1206</v>
      </c>
      <c r="O34" s="332" t="s">
        <v>825</v>
      </c>
      <c r="P34" s="333" t="s">
        <v>826</v>
      </c>
      <c r="Q34" s="304" t="s">
        <v>827</v>
      </c>
      <c r="R34" s="304" t="s">
        <v>828</v>
      </c>
      <c r="S34" s="304" t="s">
        <v>829</v>
      </c>
      <c r="T34" s="366" t="s">
        <v>830</v>
      </c>
      <c r="U34" s="367" t="s">
        <v>1459</v>
      </c>
      <c r="V34" s="368" t="s">
        <v>1582</v>
      </c>
      <c r="W34" s="369" t="s">
        <v>1397</v>
      </c>
      <c r="X34" s="370" t="s">
        <v>1535</v>
      </c>
      <c r="Y34" s="368" t="s">
        <v>1583</v>
      </c>
      <c r="Z34" s="370" t="s">
        <v>1538</v>
      </c>
      <c r="AA34" s="368" t="s">
        <v>1377</v>
      </c>
      <c r="AB34" s="369" t="s">
        <v>1541</v>
      </c>
      <c r="AC34" s="368" t="s">
        <v>1584</v>
      </c>
      <c r="AD34" s="370" t="s">
        <v>1545</v>
      </c>
      <c r="AE34" s="368" t="s">
        <v>1585</v>
      </c>
      <c r="AF34" s="369" t="s">
        <v>1547</v>
      </c>
      <c r="AG34" s="370" t="s">
        <v>1586</v>
      </c>
      <c r="AH34" s="368" t="s">
        <v>1587</v>
      </c>
      <c r="AI34" s="369" t="s">
        <v>1553</v>
      </c>
      <c r="AJ34" s="370" t="s">
        <v>836</v>
      </c>
      <c r="AK34" s="371" t="s">
        <v>1588</v>
      </c>
      <c r="AL34" s="369" t="s">
        <v>1558</v>
      </c>
      <c r="AM34" s="370" t="s">
        <v>1561</v>
      </c>
      <c r="AN34" s="372" t="s">
        <v>1589</v>
      </c>
      <c r="AO34" s="373" t="s">
        <v>1397</v>
      </c>
      <c r="AP34" s="374" t="s">
        <v>1535</v>
      </c>
      <c r="AQ34" s="374" t="s">
        <v>1538</v>
      </c>
      <c r="AR34" s="375" t="s">
        <v>1541</v>
      </c>
      <c r="AS34" s="374" t="s">
        <v>1545</v>
      </c>
      <c r="AT34" s="375" t="s">
        <v>1547</v>
      </c>
      <c r="AU34" s="374" t="s">
        <v>1586</v>
      </c>
      <c r="AV34" s="375" t="s">
        <v>1553</v>
      </c>
      <c r="AW34" s="374" t="s">
        <v>836</v>
      </c>
      <c r="AX34" s="375" t="s">
        <v>1558</v>
      </c>
      <c r="AY34" s="376" t="s">
        <v>1561</v>
      </c>
    </row>
    <row r="35" spans="1:51" x14ac:dyDescent="0.25">
      <c r="M35" s="335" t="s">
        <v>1590</v>
      </c>
      <c r="N35" s="287">
        <f t="shared" ref="N35:N52" si="0">SUM(U35:AY35)</f>
        <v>10</v>
      </c>
      <c r="O35" s="336">
        <f t="shared" ref="O35:O52" si="1">SUM(W35:X35,Z35,AB35,AD35,AF35:AG35,AO35:AY35,AI35:AJ35,AL35:AM35)</f>
        <v>7</v>
      </c>
      <c r="P35" s="337">
        <f t="shared" ref="P35:P52" si="2">SUM(U35,V35,Y35,AA35,AC35,AE35,AH35,AK35,AN35)</f>
        <v>3</v>
      </c>
      <c r="Q35" s="308">
        <f t="shared" ref="Q35:Q52" si="3">SUM(W35,X35,Z35,AB35,AD35,AF35,AG35,AI35,AJ35,AL35,AM35)</f>
        <v>4</v>
      </c>
      <c r="R35" s="308">
        <f t="shared" ref="R35:R52" si="4">SUM(AO35:AY35)</f>
        <v>3</v>
      </c>
      <c r="S35" s="308">
        <f t="shared" ref="S35:S52" si="5">SUM(X35,Z35,AD35,AG35,AJ35,AM35,AO35,AR35,AT35,AV35,AX35)</f>
        <v>4</v>
      </c>
      <c r="T35" s="377">
        <f t="shared" ref="T35:T52" si="6">SUM(W35,AB35,AF35,AI35,AL35,AP35,AQ35,AS35,AU35,AW35,AY35)</f>
        <v>3</v>
      </c>
      <c r="U35" s="378"/>
      <c r="V35" s="379"/>
      <c r="W35" s="380"/>
      <c r="X35" s="381"/>
      <c r="Y35" s="379"/>
      <c r="Z35" s="381"/>
      <c r="AA35" s="379"/>
      <c r="AB35" s="380"/>
      <c r="AC35" s="379"/>
      <c r="AD35" s="381">
        <v>1</v>
      </c>
      <c r="AE35" s="379"/>
      <c r="AF35" s="380">
        <v>2</v>
      </c>
      <c r="AG35" s="381"/>
      <c r="AH35" s="379">
        <v>1</v>
      </c>
      <c r="AI35" s="380"/>
      <c r="AJ35" s="381"/>
      <c r="AK35" s="379">
        <v>2</v>
      </c>
      <c r="AL35" s="380"/>
      <c r="AM35" s="381">
        <v>1</v>
      </c>
      <c r="AN35" s="382"/>
      <c r="AO35" s="383"/>
      <c r="AP35" s="384"/>
      <c r="AQ35" s="384">
        <v>1</v>
      </c>
      <c r="AR35" s="385"/>
      <c r="AS35" s="384"/>
      <c r="AT35" s="385">
        <v>1</v>
      </c>
      <c r="AU35" s="384"/>
      <c r="AV35" s="385">
        <v>1</v>
      </c>
      <c r="AW35" s="384"/>
      <c r="AX35" s="385"/>
      <c r="AY35" s="386"/>
    </row>
    <row r="36" spans="1:51" x14ac:dyDescent="0.25">
      <c r="M36" s="236" t="s">
        <v>1591</v>
      </c>
      <c r="N36" s="158">
        <f t="shared" si="0"/>
        <v>8</v>
      </c>
      <c r="O36" s="159">
        <f t="shared" si="1"/>
        <v>5</v>
      </c>
      <c r="P36" s="160">
        <f t="shared" si="2"/>
        <v>3</v>
      </c>
      <c r="Q36" s="86">
        <f t="shared" si="3"/>
        <v>3</v>
      </c>
      <c r="R36" s="86">
        <f t="shared" si="4"/>
        <v>2</v>
      </c>
      <c r="S36" s="86">
        <f t="shared" si="5"/>
        <v>3</v>
      </c>
      <c r="T36" s="387">
        <f t="shared" si="6"/>
        <v>2</v>
      </c>
      <c r="U36" s="388"/>
      <c r="V36" s="323"/>
      <c r="W36" s="89"/>
      <c r="X36" s="90"/>
      <c r="Y36" s="323">
        <v>1</v>
      </c>
      <c r="Z36" s="90">
        <v>1</v>
      </c>
      <c r="AA36" s="323"/>
      <c r="AB36" s="89"/>
      <c r="AC36" s="323">
        <v>2</v>
      </c>
      <c r="AD36" s="90"/>
      <c r="AE36" s="323"/>
      <c r="AF36" s="89"/>
      <c r="AG36" s="90"/>
      <c r="AH36" s="323"/>
      <c r="AI36" s="89"/>
      <c r="AJ36" s="90"/>
      <c r="AK36" s="323"/>
      <c r="AL36" s="89">
        <v>1</v>
      </c>
      <c r="AM36" s="90">
        <v>1</v>
      </c>
      <c r="AN36" s="389"/>
      <c r="AO36" s="390"/>
      <c r="AP36" s="89"/>
      <c r="AQ36" s="89"/>
      <c r="AR36" s="90"/>
      <c r="AS36" s="89">
        <v>1</v>
      </c>
      <c r="AT36" s="90"/>
      <c r="AU36" s="89"/>
      <c r="AV36" s="90">
        <v>1</v>
      </c>
      <c r="AW36" s="89"/>
      <c r="AX36" s="90"/>
      <c r="AY36" s="391"/>
    </row>
    <row r="37" spans="1:51" x14ac:dyDescent="0.25">
      <c r="M37" s="236" t="s">
        <v>1592</v>
      </c>
      <c r="N37" s="158">
        <f t="shared" si="0"/>
        <v>7</v>
      </c>
      <c r="O37" s="159">
        <f t="shared" si="1"/>
        <v>5</v>
      </c>
      <c r="P37" s="160">
        <f t="shared" si="2"/>
        <v>2</v>
      </c>
      <c r="Q37" s="86">
        <f t="shared" si="3"/>
        <v>3</v>
      </c>
      <c r="R37" s="86">
        <f t="shared" si="4"/>
        <v>2</v>
      </c>
      <c r="S37" s="86">
        <f t="shared" si="5"/>
        <v>3</v>
      </c>
      <c r="T37" s="387">
        <f t="shared" si="6"/>
        <v>2</v>
      </c>
      <c r="U37" s="388"/>
      <c r="V37" s="323">
        <v>1</v>
      </c>
      <c r="W37" s="89"/>
      <c r="X37" s="90"/>
      <c r="Y37" s="323"/>
      <c r="Z37" s="90">
        <v>2</v>
      </c>
      <c r="AA37" s="323"/>
      <c r="AB37" s="89">
        <v>1</v>
      </c>
      <c r="AC37" s="323"/>
      <c r="AD37" s="90"/>
      <c r="AE37" s="323"/>
      <c r="AF37" s="89"/>
      <c r="AG37" s="90"/>
      <c r="AH37" s="323">
        <v>1</v>
      </c>
      <c r="AI37" s="89"/>
      <c r="AJ37" s="90"/>
      <c r="AK37" s="323"/>
      <c r="AL37" s="89"/>
      <c r="AM37" s="90"/>
      <c r="AN37" s="389"/>
      <c r="AO37" s="390"/>
      <c r="AP37" s="89"/>
      <c r="AQ37" s="89">
        <v>1</v>
      </c>
      <c r="AR37" s="90"/>
      <c r="AS37" s="89"/>
      <c r="AT37" s="90"/>
      <c r="AU37" s="89"/>
      <c r="AV37" s="90">
        <v>1</v>
      </c>
      <c r="AW37" s="89"/>
      <c r="AX37" s="90"/>
      <c r="AY37" s="391"/>
    </row>
    <row r="38" spans="1:51" x14ac:dyDescent="0.25">
      <c r="M38" s="236" t="s">
        <v>1593</v>
      </c>
      <c r="N38" s="158">
        <f t="shared" si="0"/>
        <v>6</v>
      </c>
      <c r="O38" s="159">
        <f t="shared" si="1"/>
        <v>5</v>
      </c>
      <c r="P38" s="160">
        <f t="shared" si="2"/>
        <v>1</v>
      </c>
      <c r="Q38" s="86">
        <f t="shared" si="3"/>
        <v>3</v>
      </c>
      <c r="R38" s="86">
        <f t="shared" si="4"/>
        <v>2</v>
      </c>
      <c r="S38" s="86">
        <f t="shared" si="5"/>
        <v>3</v>
      </c>
      <c r="T38" s="387">
        <f t="shared" si="6"/>
        <v>2</v>
      </c>
      <c r="U38" s="388">
        <v>1</v>
      </c>
      <c r="V38" s="323"/>
      <c r="W38" s="89"/>
      <c r="X38" s="90"/>
      <c r="Y38" s="323"/>
      <c r="Z38" s="90">
        <v>2</v>
      </c>
      <c r="AA38" s="323"/>
      <c r="AB38" s="89"/>
      <c r="AC38" s="323"/>
      <c r="AD38" s="90"/>
      <c r="AE38" s="323"/>
      <c r="AF38" s="89"/>
      <c r="AG38" s="90"/>
      <c r="AH38" s="323"/>
      <c r="AI38" s="89"/>
      <c r="AJ38" s="90">
        <v>1</v>
      </c>
      <c r="AK38" s="323"/>
      <c r="AL38" s="89"/>
      <c r="AM38" s="90"/>
      <c r="AN38" s="389"/>
      <c r="AO38" s="390"/>
      <c r="AP38" s="89"/>
      <c r="AQ38" s="89">
        <v>1</v>
      </c>
      <c r="AR38" s="90"/>
      <c r="AS38" s="89"/>
      <c r="AT38" s="90"/>
      <c r="AU38" s="89"/>
      <c r="AV38" s="90"/>
      <c r="AW38" s="89"/>
      <c r="AX38" s="90"/>
      <c r="AY38" s="391">
        <v>1</v>
      </c>
    </row>
    <row r="39" spans="1:51" x14ac:dyDescent="0.25">
      <c r="M39" s="236" t="s">
        <v>1517</v>
      </c>
      <c r="N39" s="158">
        <f t="shared" si="0"/>
        <v>4</v>
      </c>
      <c r="O39" s="159">
        <f t="shared" si="1"/>
        <v>1</v>
      </c>
      <c r="P39" s="160">
        <f t="shared" si="2"/>
        <v>3</v>
      </c>
      <c r="Q39" s="86">
        <f t="shared" si="3"/>
        <v>1</v>
      </c>
      <c r="R39" s="86">
        <f t="shared" si="4"/>
        <v>0</v>
      </c>
      <c r="S39" s="86">
        <f t="shared" si="5"/>
        <v>0</v>
      </c>
      <c r="T39" s="387">
        <f t="shared" si="6"/>
        <v>1</v>
      </c>
      <c r="U39" s="388"/>
      <c r="V39" s="323"/>
      <c r="W39" s="89">
        <v>1</v>
      </c>
      <c r="X39" s="90"/>
      <c r="Y39" s="323"/>
      <c r="Z39" s="90"/>
      <c r="AA39" s="323">
        <v>2</v>
      </c>
      <c r="AB39" s="89"/>
      <c r="AC39" s="323"/>
      <c r="AD39" s="90"/>
      <c r="AE39" s="323"/>
      <c r="AF39" s="89"/>
      <c r="AG39" s="90"/>
      <c r="AH39" s="323">
        <v>1</v>
      </c>
      <c r="AI39" s="89"/>
      <c r="AJ39" s="90"/>
      <c r="AK39" s="323"/>
      <c r="AL39" s="89"/>
      <c r="AM39" s="90"/>
      <c r="AN39" s="389"/>
      <c r="AO39" s="390"/>
      <c r="AP39" s="89"/>
      <c r="AQ39" s="89"/>
      <c r="AR39" s="90"/>
      <c r="AS39" s="89"/>
      <c r="AT39" s="90"/>
      <c r="AU39" s="89"/>
      <c r="AV39" s="90"/>
      <c r="AW39" s="89"/>
      <c r="AX39" s="90"/>
      <c r="AY39" s="391"/>
    </row>
    <row r="40" spans="1:51" x14ac:dyDescent="0.25">
      <c r="M40" s="236" t="s">
        <v>1519</v>
      </c>
      <c r="N40" s="158">
        <f t="shared" si="0"/>
        <v>3</v>
      </c>
      <c r="O40" s="159">
        <f t="shared" si="1"/>
        <v>3</v>
      </c>
      <c r="P40" s="160">
        <f t="shared" si="2"/>
        <v>0</v>
      </c>
      <c r="Q40" s="86">
        <f t="shared" si="3"/>
        <v>3</v>
      </c>
      <c r="R40" s="86">
        <f t="shared" si="4"/>
        <v>0</v>
      </c>
      <c r="S40" s="86">
        <f t="shared" si="5"/>
        <v>0</v>
      </c>
      <c r="T40" s="387">
        <f t="shared" si="6"/>
        <v>3</v>
      </c>
      <c r="U40" s="388"/>
      <c r="V40" s="323"/>
      <c r="W40" s="89">
        <v>2</v>
      </c>
      <c r="X40" s="90"/>
      <c r="Y40" s="323"/>
      <c r="Z40" s="90"/>
      <c r="AA40" s="323"/>
      <c r="AB40" s="89"/>
      <c r="AC40" s="323"/>
      <c r="AD40" s="90"/>
      <c r="AE40" s="323"/>
      <c r="AF40" s="89">
        <v>1</v>
      </c>
      <c r="AG40" s="90"/>
      <c r="AH40" s="323"/>
      <c r="AI40" s="89"/>
      <c r="AJ40" s="90"/>
      <c r="AK40" s="323"/>
      <c r="AL40" s="89"/>
      <c r="AM40" s="90"/>
      <c r="AN40" s="389"/>
      <c r="AO40" s="390"/>
      <c r="AP40" s="89"/>
      <c r="AQ40" s="89"/>
      <c r="AR40" s="90"/>
      <c r="AS40" s="89"/>
      <c r="AT40" s="90"/>
      <c r="AU40" s="89"/>
      <c r="AV40" s="90"/>
      <c r="AW40" s="89"/>
      <c r="AX40" s="90"/>
      <c r="AY40" s="391"/>
    </row>
    <row r="41" spans="1:51" x14ac:dyDescent="0.25">
      <c r="M41" s="236" t="s">
        <v>1521</v>
      </c>
      <c r="N41" s="158">
        <f t="shared" si="0"/>
        <v>3</v>
      </c>
      <c r="O41" s="159">
        <f t="shared" si="1"/>
        <v>1</v>
      </c>
      <c r="P41" s="160">
        <f t="shared" si="2"/>
        <v>2</v>
      </c>
      <c r="Q41" s="86">
        <f t="shared" si="3"/>
        <v>1</v>
      </c>
      <c r="R41" s="86">
        <f t="shared" si="4"/>
        <v>0</v>
      </c>
      <c r="S41" s="86">
        <f t="shared" si="5"/>
        <v>0</v>
      </c>
      <c r="T41" s="387">
        <f t="shared" si="6"/>
        <v>1</v>
      </c>
      <c r="U41" s="388"/>
      <c r="V41" s="323"/>
      <c r="W41" s="89"/>
      <c r="X41" s="90"/>
      <c r="Y41" s="323"/>
      <c r="Z41" s="90"/>
      <c r="AA41" s="323">
        <v>1</v>
      </c>
      <c r="AB41" s="89">
        <v>1</v>
      </c>
      <c r="AC41" s="323"/>
      <c r="AD41" s="90"/>
      <c r="AE41" s="323"/>
      <c r="AF41" s="89"/>
      <c r="AG41" s="90"/>
      <c r="AH41" s="323"/>
      <c r="AI41" s="89"/>
      <c r="AJ41" s="90"/>
      <c r="AK41" s="323">
        <v>1</v>
      </c>
      <c r="AL41" s="89"/>
      <c r="AM41" s="90"/>
      <c r="AN41" s="389"/>
      <c r="AO41" s="390"/>
      <c r="AP41" s="89"/>
      <c r="AQ41" s="89"/>
      <c r="AR41" s="90"/>
      <c r="AS41" s="89"/>
      <c r="AT41" s="90"/>
      <c r="AU41" s="89"/>
      <c r="AV41" s="90"/>
      <c r="AW41" s="89"/>
      <c r="AX41" s="90"/>
      <c r="AY41" s="391"/>
    </row>
    <row r="42" spans="1:51" x14ac:dyDescent="0.25">
      <c r="M42" s="236" t="s">
        <v>1594</v>
      </c>
      <c r="N42" s="158">
        <f t="shared" si="0"/>
        <v>3</v>
      </c>
      <c r="O42" s="159">
        <f t="shared" si="1"/>
        <v>2</v>
      </c>
      <c r="P42" s="160">
        <f t="shared" si="2"/>
        <v>1</v>
      </c>
      <c r="Q42" s="86">
        <f t="shared" si="3"/>
        <v>1</v>
      </c>
      <c r="R42" s="86">
        <f t="shared" si="4"/>
        <v>1</v>
      </c>
      <c r="S42" s="86">
        <f t="shared" si="5"/>
        <v>1</v>
      </c>
      <c r="T42" s="387">
        <f t="shared" si="6"/>
        <v>1</v>
      </c>
      <c r="U42" s="388"/>
      <c r="V42" s="323"/>
      <c r="W42" s="89"/>
      <c r="X42" s="90"/>
      <c r="Y42" s="323"/>
      <c r="Z42" s="90"/>
      <c r="AA42" s="323"/>
      <c r="AB42" s="89"/>
      <c r="AC42" s="323">
        <v>1</v>
      </c>
      <c r="AD42" s="90">
        <v>1</v>
      </c>
      <c r="AE42" s="323"/>
      <c r="AF42" s="89"/>
      <c r="AG42" s="90"/>
      <c r="AH42" s="323"/>
      <c r="AI42" s="89"/>
      <c r="AJ42" s="90"/>
      <c r="AK42" s="323"/>
      <c r="AL42" s="89"/>
      <c r="AM42" s="90"/>
      <c r="AN42" s="389"/>
      <c r="AO42" s="390"/>
      <c r="AP42" s="89"/>
      <c r="AQ42" s="89">
        <v>1</v>
      </c>
      <c r="AR42" s="90"/>
      <c r="AS42" s="89"/>
      <c r="AT42" s="90"/>
      <c r="AU42" s="89"/>
      <c r="AV42" s="90"/>
      <c r="AW42" s="89"/>
      <c r="AX42" s="90"/>
      <c r="AY42" s="391"/>
    </row>
    <row r="43" spans="1:51" x14ac:dyDescent="0.25">
      <c r="M43" s="236" t="s">
        <v>1595</v>
      </c>
      <c r="N43" s="158">
        <f t="shared" si="0"/>
        <v>2</v>
      </c>
      <c r="O43" s="159">
        <f t="shared" si="1"/>
        <v>1</v>
      </c>
      <c r="P43" s="160">
        <f t="shared" si="2"/>
        <v>1</v>
      </c>
      <c r="Q43" s="86">
        <f t="shared" si="3"/>
        <v>0</v>
      </c>
      <c r="R43" s="86">
        <f t="shared" si="4"/>
        <v>1</v>
      </c>
      <c r="S43" s="86">
        <f t="shared" si="5"/>
        <v>0</v>
      </c>
      <c r="T43" s="387">
        <f t="shared" si="6"/>
        <v>1</v>
      </c>
      <c r="U43" s="388"/>
      <c r="V43" s="323"/>
      <c r="W43" s="89"/>
      <c r="X43" s="90"/>
      <c r="Y43" s="323"/>
      <c r="Z43" s="90"/>
      <c r="AA43" s="323"/>
      <c r="AB43" s="89"/>
      <c r="AC43" s="323"/>
      <c r="AD43" s="90"/>
      <c r="AE43" s="323"/>
      <c r="AF43" s="89"/>
      <c r="AG43" s="90"/>
      <c r="AH43" s="323">
        <v>1</v>
      </c>
      <c r="AI43" s="89"/>
      <c r="AJ43" s="90"/>
      <c r="AK43" s="323"/>
      <c r="AL43" s="89"/>
      <c r="AM43" s="90"/>
      <c r="AN43" s="389"/>
      <c r="AO43" s="390"/>
      <c r="AP43" s="89"/>
      <c r="AQ43" s="89"/>
      <c r="AR43" s="90"/>
      <c r="AS43" s="89">
        <v>1</v>
      </c>
      <c r="AT43" s="90"/>
      <c r="AU43" s="89"/>
      <c r="AV43" s="90"/>
      <c r="AW43" s="89"/>
      <c r="AX43" s="90"/>
      <c r="AY43" s="391"/>
    </row>
    <row r="44" spans="1:51" x14ac:dyDescent="0.25">
      <c r="M44" s="236" t="s">
        <v>1527</v>
      </c>
      <c r="N44" s="158">
        <f t="shared" si="0"/>
        <v>2</v>
      </c>
      <c r="O44" s="159">
        <f t="shared" si="1"/>
        <v>1</v>
      </c>
      <c r="P44" s="160">
        <f t="shared" si="2"/>
        <v>1</v>
      </c>
      <c r="Q44" s="86">
        <f t="shared" si="3"/>
        <v>0</v>
      </c>
      <c r="R44" s="86">
        <f t="shared" si="4"/>
        <v>1</v>
      </c>
      <c r="S44" s="86">
        <f t="shared" si="5"/>
        <v>1</v>
      </c>
      <c r="T44" s="387">
        <f t="shared" si="6"/>
        <v>0</v>
      </c>
      <c r="U44" s="388"/>
      <c r="V44" s="323">
        <v>1</v>
      </c>
      <c r="W44" s="89"/>
      <c r="X44" s="90"/>
      <c r="Y44" s="323"/>
      <c r="Z44" s="90"/>
      <c r="AA44" s="323"/>
      <c r="AB44" s="89"/>
      <c r="AC44" s="323"/>
      <c r="AD44" s="90"/>
      <c r="AE44" s="323"/>
      <c r="AF44" s="89"/>
      <c r="AG44" s="90"/>
      <c r="AH44" s="323"/>
      <c r="AI44" s="89"/>
      <c r="AJ44" s="90"/>
      <c r="AK44" s="323"/>
      <c r="AL44" s="89"/>
      <c r="AM44" s="90"/>
      <c r="AN44" s="389"/>
      <c r="AO44" s="390"/>
      <c r="AP44" s="89"/>
      <c r="AQ44" s="89"/>
      <c r="AR44" s="90"/>
      <c r="AS44" s="89"/>
      <c r="AT44" s="90"/>
      <c r="AU44" s="89"/>
      <c r="AV44" s="90">
        <v>1</v>
      </c>
      <c r="AW44" s="89"/>
      <c r="AX44" s="90"/>
      <c r="AY44" s="391"/>
    </row>
    <row r="45" spans="1:51" x14ac:dyDescent="0.25">
      <c r="M45" s="236" t="s">
        <v>1518</v>
      </c>
      <c r="N45" s="158">
        <f t="shared" si="0"/>
        <v>1</v>
      </c>
      <c r="O45" s="159">
        <f t="shared" si="1"/>
        <v>1</v>
      </c>
      <c r="P45" s="160">
        <f t="shared" si="2"/>
        <v>0</v>
      </c>
      <c r="Q45" s="86">
        <f t="shared" si="3"/>
        <v>1</v>
      </c>
      <c r="R45" s="86">
        <f t="shared" si="4"/>
        <v>0</v>
      </c>
      <c r="S45" s="86">
        <f t="shared" si="5"/>
        <v>0</v>
      </c>
      <c r="T45" s="387">
        <f t="shared" si="6"/>
        <v>1</v>
      </c>
      <c r="U45" s="388"/>
      <c r="V45" s="323"/>
      <c r="W45" s="89"/>
      <c r="X45" s="90"/>
      <c r="Y45" s="323"/>
      <c r="Z45" s="90"/>
      <c r="AA45" s="323"/>
      <c r="AB45" s="89"/>
      <c r="AC45" s="323"/>
      <c r="AD45" s="90"/>
      <c r="AE45" s="323"/>
      <c r="AF45" s="89">
        <v>1</v>
      </c>
      <c r="AG45" s="90"/>
      <c r="AH45" s="323"/>
      <c r="AI45" s="89"/>
      <c r="AJ45" s="90"/>
      <c r="AK45" s="323"/>
      <c r="AL45" s="89"/>
      <c r="AM45" s="90"/>
      <c r="AN45" s="389"/>
      <c r="AO45" s="390"/>
      <c r="AP45" s="89"/>
      <c r="AQ45" s="89"/>
      <c r="AR45" s="90"/>
      <c r="AS45" s="89"/>
      <c r="AT45" s="90"/>
      <c r="AU45" s="89"/>
      <c r="AV45" s="90"/>
      <c r="AW45" s="89"/>
      <c r="AX45" s="90"/>
      <c r="AY45" s="391"/>
    </row>
    <row r="46" spans="1:51" x14ac:dyDescent="0.25">
      <c r="M46" s="236" t="s">
        <v>1596</v>
      </c>
      <c r="N46" s="158">
        <f t="shared" si="0"/>
        <v>1</v>
      </c>
      <c r="O46" s="159">
        <f t="shared" si="1"/>
        <v>1</v>
      </c>
      <c r="P46" s="160">
        <f t="shared" si="2"/>
        <v>0</v>
      </c>
      <c r="Q46" s="86">
        <f t="shared" si="3"/>
        <v>1</v>
      </c>
      <c r="R46" s="86">
        <f t="shared" si="4"/>
        <v>0</v>
      </c>
      <c r="S46" s="86">
        <f t="shared" si="5"/>
        <v>1</v>
      </c>
      <c r="T46" s="387">
        <f t="shared" si="6"/>
        <v>0</v>
      </c>
      <c r="U46" s="388"/>
      <c r="V46" s="323"/>
      <c r="W46" s="89"/>
      <c r="X46" s="90"/>
      <c r="Y46" s="323"/>
      <c r="Z46" s="90">
        <v>1</v>
      </c>
      <c r="AA46" s="323"/>
      <c r="AB46" s="89"/>
      <c r="AC46" s="323"/>
      <c r="AD46" s="90"/>
      <c r="AE46" s="323"/>
      <c r="AF46" s="89"/>
      <c r="AG46" s="90"/>
      <c r="AH46" s="323"/>
      <c r="AI46" s="89"/>
      <c r="AJ46" s="90"/>
      <c r="AK46" s="323"/>
      <c r="AL46" s="89"/>
      <c r="AM46" s="90"/>
      <c r="AN46" s="389"/>
      <c r="AO46" s="390"/>
      <c r="AP46" s="89"/>
      <c r="AQ46" s="89"/>
      <c r="AR46" s="90"/>
      <c r="AS46" s="89"/>
      <c r="AT46" s="90"/>
      <c r="AU46" s="89"/>
      <c r="AV46" s="90"/>
      <c r="AW46" s="89"/>
      <c r="AX46" s="90"/>
      <c r="AY46" s="391"/>
    </row>
    <row r="47" spans="1:51" x14ac:dyDescent="0.25">
      <c r="M47" s="236" t="s">
        <v>1597</v>
      </c>
      <c r="N47" s="158">
        <f t="shared" si="0"/>
        <v>1</v>
      </c>
      <c r="O47" s="159">
        <f t="shared" si="1"/>
        <v>1</v>
      </c>
      <c r="P47" s="160">
        <f t="shared" si="2"/>
        <v>0</v>
      </c>
      <c r="Q47" s="86">
        <f t="shared" si="3"/>
        <v>1</v>
      </c>
      <c r="R47" s="86">
        <f t="shared" si="4"/>
        <v>0</v>
      </c>
      <c r="S47" s="86">
        <f t="shared" si="5"/>
        <v>0</v>
      </c>
      <c r="T47" s="387">
        <f t="shared" si="6"/>
        <v>1</v>
      </c>
      <c r="U47" s="388"/>
      <c r="V47" s="323"/>
      <c r="W47" s="89">
        <v>1</v>
      </c>
      <c r="X47" s="90"/>
      <c r="Y47" s="323"/>
      <c r="Z47" s="90"/>
      <c r="AA47" s="323"/>
      <c r="AB47" s="89"/>
      <c r="AC47" s="323"/>
      <c r="AD47" s="90"/>
      <c r="AE47" s="323"/>
      <c r="AF47" s="89"/>
      <c r="AG47" s="90"/>
      <c r="AH47" s="323"/>
      <c r="AI47" s="89"/>
      <c r="AJ47" s="90"/>
      <c r="AK47" s="323"/>
      <c r="AL47" s="89"/>
      <c r="AM47" s="90"/>
      <c r="AN47" s="389"/>
      <c r="AO47" s="390"/>
      <c r="AP47" s="89"/>
      <c r="AQ47" s="89"/>
      <c r="AR47" s="90"/>
      <c r="AS47" s="89"/>
      <c r="AT47" s="90"/>
      <c r="AU47" s="89"/>
      <c r="AV47" s="90"/>
      <c r="AW47" s="89"/>
      <c r="AX47" s="90"/>
      <c r="AY47" s="391"/>
    </row>
    <row r="48" spans="1:51" x14ac:dyDescent="0.25">
      <c r="M48" s="236" t="s">
        <v>1598</v>
      </c>
      <c r="N48" s="158">
        <f t="shared" si="0"/>
        <v>1</v>
      </c>
      <c r="O48" s="159">
        <f t="shared" si="1"/>
        <v>1</v>
      </c>
      <c r="P48" s="160">
        <f t="shared" si="2"/>
        <v>0</v>
      </c>
      <c r="Q48" s="86">
        <f t="shared" si="3"/>
        <v>1</v>
      </c>
      <c r="R48" s="86">
        <f t="shared" si="4"/>
        <v>0</v>
      </c>
      <c r="S48" s="86">
        <f t="shared" si="5"/>
        <v>0</v>
      </c>
      <c r="T48" s="387">
        <f t="shared" si="6"/>
        <v>1</v>
      </c>
      <c r="U48" s="388"/>
      <c r="V48" s="323"/>
      <c r="W48" s="89"/>
      <c r="X48" s="90"/>
      <c r="Y48" s="323"/>
      <c r="Z48" s="90"/>
      <c r="AA48" s="323"/>
      <c r="AB48" s="89"/>
      <c r="AC48" s="323"/>
      <c r="AD48" s="90"/>
      <c r="AE48" s="323"/>
      <c r="AF48" s="89">
        <v>1</v>
      </c>
      <c r="AG48" s="90"/>
      <c r="AH48" s="323"/>
      <c r="AI48" s="89"/>
      <c r="AJ48" s="90"/>
      <c r="AK48" s="323"/>
      <c r="AL48" s="89"/>
      <c r="AM48" s="90"/>
      <c r="AN48" s="389"/>
      <c r="AO48" s="390"/>
      <c r="AP48" s="89"/>
      <c r="AQ48" s="89"/>
      <c r="AR48" s="90"/>
      <c r="AS48" s="89"/>
      <c r="AT48" s="90"/>
      <c r="AU48" s="89"/>
      <c r="AV48" s="90"/>
      <c r="AW48" s="89"/>
      <c r="AX48" s="90"/>
      <c r="AY48" s="391"/>
    </row>
    <row r="49" spans="13:51" x14ac:dyDescent="0.25">
      <c r="M49" s="236" t="s">
        <v>1523</v>
      </c>
      <c r="N49" s="158">
        <f t="shared" si="0"/>
        <v>2</v>
      </c>
      <c r="O49" s="159">
        <f t="shared" si="1"/>
        <v>2</v>
      </c>
      <c r="P49" s="160">
        <f t="shared" si="2"/>
        <v>0</v>
      </c>
      <c r="Q49" s="86">
        <f t="shared" si="3"/>
        <v>0</v>
      </c>
      <c r="R49" s="86">
        <f t="shared" si="4"/>
        <v>2</v>
      </c>
      <c r="S49" s="86">
        <f t="shared" si="5"/>
        <v>1</v>
      </c>
      <c r="T49" s="387">
        <f t="shared" si="6"/>
        <v>1</v>
      </c>
      <c r="U49" s="388"/>
      <c r="V49" s="323"/>
      <c r="W49" s="89"/>
      <c r="X49" s="90"/>
      <c r="Y49" s="323"/>
      <c r="Z49" s="90"/>
      <c r="AA49" s="323"/>
      <c r="AB49" s="89"/>
      <c r="AC49" s="323"/>
      <c r="AD49" s="90"/>
      <c r="AE49" s="323"/>
      <c r="AF49" s="89"/>
      <c r="AG49" s="90"/>
      <c r="AH49" s="323"/>
      <c r="AI49" s="89"/>
      <c r="AJ49" s="90"/>
      <c r="AK49" s="323"/>
      <c r="AL49" s="89"/>
      <c r="AM49" s="90"/>
      <c r="AN49" s="389"/>
      <c r="AO49" s="390">
        <v>1</v>
      </c>
      <c r="AP49" s="89"/>
      <c r="AQ49" s="89"/>
      <c r="AR49" s="90"/>
      <c r="AS49" s="89"/>
      <c r="AT49" s="90"/>
      <c r="AU49" s="89">
        <v>1</v>
      </c>
      <c r="AV49" s="90"/>
      <c r="AW49" s="89"/>
      <c r="AX49" s="90"/>
      <c r="AY49" s="391"/>
    </row>
    <row r="50" spans="13:51" x14ac:dyDescent="0.25">
      <c r="M50" s="236" t="s">
        <v>1599</v>
      </c>
      <c r="N50" s="158">
        <f t="shared" si="0"/>
        <v>1</v>
      </c>
      <c r="O50" s="159">
        <f t="shared" si="1"/>
        <v>1</v>
      </c>
      <c r="P50" s="160">
        <f t="shared" si="2"/>
        <v>0</v>
      </c>
      <c r="Q50" s="86">
        <f t="shared" si="3"/>
        <v>0</v>
      </c>
      <c r="R50" s="86">
        <f t="shared" si="4"/>
        <v>1</v>
      </c>
      <c r="S50" s="86">
        <f t="shared" si="5"/>
        <v>0</v>
      </c>
      <c r="T50" s="387">
        <f t="shared" si="6"/>
        <v>1</v>
      </c>
      <c r="U50" s="388"/>
      <c r="V50" s="323"/>
      <c r="W50" s="89"/>
      <c r="X50" s="90"/>
      <c r="Y50" s="323"/>
      <c r="Z50" s="90"/>
      <c r="AA50" s="323"/>
      <c r="AB50" s="89"/>
      <c r="AC50" s="323"/>
      <c r="AD50" s="90"/>
      <c r="AE50" s="323"/>
      <c r="AF50" s="89"/>
      <c r="AG50" s="90"/>
      <c r="AH50" s="323"/>
      <c r="AI50" s="89"/>
      <c r="AJ50" s="90"/>
      <c r="AK50" s="323"/>
      <c r="AL50" s="89"/>
      <c r="AM50" s="90"/>
      <c r="AN50" s="389"/>
      <c r="AO50" s="390"/>
      <c r="AP50" s="89"/>
      <c r="AQ50" s="89">
        <v>1</v>
      </c>
      <c r="AR50" s="90"/>
      <c r="AS50" s="89"/>
      <c r="AT50" s="90"/>
      <c r="AU50" s="89"/>
      <c r="AV50" s="90"/>
      <c r="AW50" s="89"/>
      <c r="AX50" s="90"/>
      <c r="AY50" s="391"/>
    </row>
    <row r="51" spans="13:51" x14ac:dyDescent="0.25">
      <c r="M51" s="255" t="s">
        <v>65</v>
      </c>
      <c r="N51" s="158">
        <f t="shared" si="0"/>
        <v>2</v>
      </c>
      <c r="O51" s="159">
        <f t="shared" si="1"/>
        <v>1</v>
      </c>
      <c r="P51" s="160">
        <f t="shared" si="2"/>
        <v>1</v>
      </c>
      <c r="Q51" s="86">
        <f t="shared" si="3"/>
        <v>0</v>
      </c>
      <c r="R51" s="86">
        <f t="shared" si="4"/>
        <v>1</v>
      </c>
      <c r="S51" s="86">
        <f t="shared" si="5"/>
        <v>1</v>
      </c>
      <c r="T51" s="387">
        <f t="shared" si="6"/>
        <v>0</v>
      </c>
      <c r="U51" s="388"/>
      <c r="V51" s="323"/>
      <c r="W51" s="89"/>
      <c r="X51" s="90"/>
      <c r="Y51" s="323"/>
      <c r="Z51" s="90"/>
      <c r="AA51" s="323"/>
      <c r="AB51" s="89"/>
      <c r="AC51" s="323"/>
      <c r="AD51" s="90"/>
      <c r="AE51" s="323"/>
      <c r="AF51" s="89"/>
      <c r="AG51" s="90"/>
      <c r="AH51" s="323"/>
      <c r="AI51" s="89"/>
      <c r="AJ51" s="90"/>
      <c r="AK51" s="323"/>
      <c r="AL51" s="89"/>
      <c r="AM51" s="90"/>
      <c r="AN51" s="389">
        <v>1</v>
      </c>
      <c r="AO51" s="392"/>
      <c r="AP51" s="97"/>
      <c r="AQ51" s="97"/>
      <c r="AR51" s="98"/>
      <c r="AS51" s="97"/>
      <c r="AT51" s="98"/>
      <c r="AU51" s="97"/>
      <c r="AV51" s="98"/>
      <c r="AW51" s="97"/>
      <c r="AX51" s="98">
        <v>1</v>
      </c>
      <c r="AY51" s="393"/>
    </row>
    <row r="52" spans="13:51" x14ac:dyDescent="0.25">
      <c r="M52" s="315" t="s">
        <v>537</v>
      </c>
      <c r="N52" s="192">
        <f t="shared" si="0"/>
        <v>2</v>
      </c>
      <c r="O52" s="394">
        <f t="shared" si="1"/>
        <v>1</v>
      </c>
      <c r="P52" s="395">
        <f t="shared" si="2"/>
        <v>1</v>
      </c>
      <c r="Q52" s="396">
        <f t="shared" si="3"/>
        <v>1</v>
      </c>
      <c r="R52" s="396">
        <f t="shared" si="4"/>
        <v>0</v>
      </c>
      <c r="S52" s="396">
        <f t="shared" si="5"/>
        <v>0</v>
      </c>
      <c r="T52" s="397">
        <f t="shared" si="6"/>
        <v>1</v>
      </c>
      <c r="U52" s="398"/>
      <c r="V52" s="399"/>
      <c r="W52" s="97"/>
      <c r="X52" s="98"/>
      <c r="Y52" s="399"/>
      <c r="Z52" s="98"/>
      <c r="AA52" s="399"/>
      <c r="AB52" s="97">
        <v>1</v>
      </c>
      <c r="AC52" s="399"/>
      <c r="AD52" s="98"/>
      <c r="AE52" s="399"/>
      <c r="AF52" s="97"/>
      <c r="AG52" s="98"/>
      <c r="AH52" s="399">
        <v>1</v>
      </c>
      <c r="AI52" s="97"/>
      <c r="AJ52" s="98"/>
      <c r="AK52" s="399"/>
      <c r="AL52" s="97"/>
      <c r="AM52" s="98"/>
      <c r="AN52" s="400"/>
      <c r="AO52" s="401"/>
      <c r="AP52" s="402"/>
      <c r="AQ52" s="402"/>
      <c r="AR52" s="403"/>
      <c r="AS52" s="402"/>
      <c r="AT52" s="403"/>
      <c r="AU52" s="402"/>
      <c r="AV52" s="403"/>
      <c r="AW52" s="402"/>
      <c r="AX52" s="403"/>
      <c r="AY52" s="404"/>
    </row>
    <row r="53" spans="13:51" x14ac:dyDescent="0.25">
      <c r="M53" s="405" t="s">
        <v>849</v>
      </c>
      <c r="N53" s="316">
        <f>SUM(U53:AY53)</f>
        <v>59</v>
      </c>
      <c r="O53" s="406">
        <f>SUM(W53:X53,Z53,AB53,AD53,AF53:AG53,AO53:AY53,AI53:AJ53,AL53:AM53)</f>
        <v>40</v>
      </c>
      <c r="P53" s="407">
        <f>SUM(U53,V53,Y53,AA53,AC53,AE53,AH53,AK53,AN53)</f>
        <v>19</v>
      </c>
      <c r="Q53" s="318">
        <f>SUM(W53,X53,Z53,AB53,AD53,AF53,AG53,AI53,AJ53,AL53,AM53)</f>
        <v>24</v>
      </c>
      <c r="R53" s="318">
        <f>SUM(AO53:AY53)</f>
        <v>16</v>
      </c>
      <c r="S53" s="318">
        <f>SUM(X53,Z53,AD53,AG53,AJ53,AM53,AO53,AR53,AT53,AV53,AX53)</f>
        <v>18</v>
      </c>
      <c r="T53" s="408">
        <f>SUM(W53,AB53,AF53,AI53,AL53,AP53,AQ53,AS53,AU53,AW53,AY53)</f>
        <v>22</v>
      </c>
      <c r="U53" s="269">
        <f>SUM(U35:U52)</f>
        <v>1</v>
      </c>
      <c r="V53" s="269">
        <f t="shared" ref="V53:AY53" si="7">SUM(V35:V52)</f>
        <v>2</v>
      </c>
      <c r="W53" s="103">
        <f t="shared" si="7"/>
        <v>4</v>
      </c>
      <c r="X53" s="104">
        <f t="shared" si="7"/>
        <v>0</v>
      </c>
      <c r="Y53" s="269">
        <f t="shared" si="7"/>
        <v>1</v>
      </c>
      <c r="Z53" s="104">
        <f t="shared" si="7"/>
        <v>6</v>
      </c>
      <c r="AA53" s="269">
        <f t="shared" si="7"/>
        <v>3</v>
      </c>
      <c r="AB53" s="103">
        <f t="shared" si="7"/>
        <v>3</v>
      </c>
      <c r="AC53" s="269">
        <f t="shared" si="7"/>
        <v>3</v>
      </c>
      <c r="AD53" s="104">
        <f t="shared" si="7"/>
        <v>2</v>
      </c>
      <c r="AE53" s="269">
        <f t="shared" si="7"/>
        <v>0</v>
      </c>
      <c r="AF53" s="103">
        <f t="shared" si="7"/>
        <v>5</v>
      </c>
      <c r="AG53" s="104">
        <f t="shared" si="7"/>
        <v>0</v>
      </c>
      <c r="AH53" s="269">
        <f t="shared" si="7"/>
        <v>5</v>
      </c>
      <c r="AI53" s="103">
        <f t="shared" si="7"/>
        <v>0</v>
      </c>
      <c r="AJ53" s="104">
        <f t="shared" si="7"/>
        <v>1</v>
      </c>
      <c r="AK53" s="269">
        <f t="shared" si="7"/>
        <v>3</v>
      </c>
      <c r="AL53" s="103">
        <f t="shared" si="7"/>
        <v>1</v>
      </c>
      <c r="AM53" s="104">
        <f t="shared" si="7"/>
        <v>2</v>
      </c>
      <c r="AN53" s="269">
        <f t="shared" si="7"/>
        <v>1</v>
      </c>
      <c r="AO53" s="104">
        <f t="shared" si="7"/>
        <v>1</v>
      </c>
      <c r="AP53" s="103">
        <f t="shared" si="7"/>
        <v>0</v>
      </c>
      <c r="AQ53" s="103">
        <f t="shared" si="7"/>
        <v>5</v>
      </c>
      <c r="AR53" s="104">
        <f t="shared" si="7"/>
        <v>0</v>
      </c>
      <c r="AS53" s="103">
        <f t="shared" si="7"/>
        <v>2</v>
      </c>
      <c r="AT53" s="104">
        <f t="shared" si="7"/>
        <v>1</v>
      </c>
      <c r="AU53" s="103">
        <f t="shared" si="7"/>
        <v>1</v>
      </c>
      <c r="AV53" s="104">
        <f t="shared" si="7"/>
        <v>4</v>
      </c>
      <c r="AW53" s="103">
        <f t="shared" si="7"/>
        <v>0</v>
      </c>
      <c r="AX53" s="104">
        <f t="shared" si="7"/>
        <v>1</v>
      </c>
      <c r="AY53" s="103">
        <f t="shared" si="7"/>
        <v>1</v>
      </c>
    </row>
    <row r="54" spans="13:51" x14ac:dyDescent="0.25">
      <c r="M54" s="189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141"/>
      <c r="AK54" s="141"/>
      <c r="AL54" s="141"/>
      <c r="AM54" s="141"/>
      <c r="AN54" s="141"/>
      <c r="AO54" s="141"/>
      <c r="AP54" s="141"/>
      <c r="AQ54" s="141"/>
      <c r="AR54" s="141"/>
      <c r="AS54" s="141"/>
      <c r="AT54" s="141"/>
      <c r="AU54" s="141"/>
      <c r="AV54" s="141"/>
      <c r="AW54" s="141"/>
      <c r="AX54" s="141"/>
      <c r="AY54"/>
    </row>
    <row r="55" spans="13:51" x14ac:dyDescent="0.25">
      <c r="M55" s="216" t="s">
        <v>591</v>
      </c>
      <c r="N55" s="908" t="s">
        <v>820</v>
      </c>
      <c r="O55" s="908"/>
      <c r="P55" s="908"/>
      <c r="Q55" s="908"/>
      <c r="R55" s="908"/>
      <c r="S55" s="908"/>
      <c r="T55" s="908"/>
      <c r="U55" s="356"/>
      <c r="V55" s="357"/>
      <c r="W55" s="220"/>
      <c r="X55" s="220"/>
      <c r="Y55" s="357"/>
      <c r="Z55" s="220"/>
      <c r="AA55" s="357"/>
      <c r="AB55" s="220"/>
      <c r="AC55" s="357"/>
      <c r="AD55" s="220"/>
      <c r="AE55" s="357"/>
      <c r="AF55" s="220"/>
      <c r="AG55" s="220"/>
      <c r="AH55" s="357"/>
      <c r="AI55" s="219"/>
      <c r="AJ55" s="219"/>
      <c r="AK55" s="219"/>
      <c r="AL55" s="219"/>
      <c r="AM55" s="219"/>
      <c r="AN55" s="219"/>
      <c r="AO55" s="909" t="s">
        <v>822</v>
      </c>
      <c r="AP55" s="909"/>
      <c r="AQ55" s="909"/>
      <c r="AR55" s="909"/>
      <c r="AS55" s="909"/>
      <c r="AT55" s="909"/>
      <c r="AU55" s="909"/>
      <c r="AV55" s="909"/>
      <c r="AW55" s="909"/>
      <c r="AX55" s="909"/>
      <c r="AY55" s="909"/>
    </row>
    <row r="56" spans="13:51" ht="75.75" x14ac:dyDescent="0.25">
      <c r="M56" s="278" t="s">
        <v>823</v>
      </c>
      <c r="N56" s="222" t="s">
        <v>1206</v>
      </c>
      <c r="O56" s="223"/>
      <c r="P56" s="224"/>
      <c r="Q56" s="225" t="s">
        <v>827</v>
      </c>
      <c r="R56" s="225" t="s">
        <v>828</v>
      </c>
      <c r="S56" s="225" t="s">
        <v>829</v>
      </c>
      <c r="T56" s="226" t="s">
        <v>830</v>
      </c>
      <c r="U56" s="367"/>
      <c r="V56" s="368"/>
      <c r="W56" s="369" t="s">
        <v>1239</v>
      </c>
      <c r="X56" s="370" t="s">
        <v>1536</v>
      </c>
      <c r="Y56" s="368"/>
      <c r="Z56" s="370" t="s">
        <v>1539</v>
      </c>
      <c r="AA56" s="368"/>
      <c r="AB56" s="369" t="s">
        <v>1542</v>
      </c>
      <c r="AC56" s="368"/>
      <c r="AD56" s="370" t="s">
        <v>1546</v>
      </c>
      <c r="AE56" s="368"/>
      <c r="AF56" s="369" t="s">
        <v>1548</v>
      </c>
      <c r="AG56" s="370" t="s">
        <v>1551</v>
      </c>
      <c r="AH56" s="368"/>
      <c r="AI56" s="369" t="s">
        <v>1554</v>
      </c>
      <c r="AJ56" s="370" t="s">
        <v>1556</v>
      </c>
      <c r="AK56" s="371"/>
      <c r="AL56" s="369" t="s">
        <v>1245</v>
      </c>
      <c r="AM56" s="409" t="s">
        <v>213</v>
      </c>
      <c r="AN56" s="372"/>
      <c r="AO56" s="410" t="s">
        <v>1239</v>
      </c>
      <c r="AP56" s="369" t="s">
        <v>1536</v>
      </c>
      <c r="AQ56" s="369" t="s">
        <v>1539</v>
      </c>
      <c r="AR56" s="370" t="s">
        <v>1542</v>
      </c>
      <c r="AS56" s="369" t="s">
        <v>1546</v>
      </c>
      <c r="AT56" s="370" t="s">
        <v>1548</v>
      </c>
      <c r="AU56" s="369" t="s">
        <v>1551</v>
      </c>
      <c r="AV56" s="370" t="s">
        <v>1554</v>
      </c>
      <c r="AW56" s="369" t="s">
        <v>1556</v>
      </c>
      <c r="AX56" s="370" t="s">
        <v>1245</v>
      </c>
      <c r="AY56" s="411" t="s">
        <v>213</v>
      </c>
    </row>
    <row r="57" spans="13:51" x14ac:dyDescent="0.25">
      <c r="M57" s="236" t="s">
        <v>1521</v>
      </c>
      <c r="N57" s="247">
        <f t="shared" ref="N57:N77" si="8">SUM(U57:AY57)</f>
        <v>11</v>
      </c>
      <c r="O57" s="248"/>
      <c r="P57" s="249"/>
      <c r="Q57" s="250">
        <f t="shared" ref="Q57:Q77" si="9">SUM(W57,X57,Z57,AB57,AD57,AF57,AG57,AI57,AJ57,AL57,AM57)</f>
        <v>0</v>
      </c>
      <c r="R57" s="250">
        <f t="shared" ref="R57:R77" si="10">SUM(AO57:AY57)</f>
        <v>11</v>
      </c>
      <c r="S57" s="250">
        <f t="shared" ref="S57:S77" si="11">SUM(X57,Z57,AD57,AG57,AJ57,AM57,AO57,AR57,AT57,AV57,AX57)</f>
        <v>9</v>
      </c>
      <c r="T57" s="289">
        <f t="shared" ref="T57:T77" si="12">SUM(W57,AB57,AF57,AI57,AL57,AP57,AQ57,AS57,AU57,AW57,AY57)</f>
        <v>2</v>
      </c>
      <c r="U57" s="412"/>
      <c r="V57" s="379"/>
      <c r="W57" s="380"/>
      <c r="X57" s="381"/>
      <c r="Y57" s="379"/>
      <c r="Z57" s="381"/>
      <c r="AA57" s="379"/>
      <c r="AB57" s="380"/>
      <c r="AC57" s="379"/>
      <c r="AD57" s="381"/>
      <c r="AE57" s="379"/>
      <c r="AF57" s="380"/>
      <c r="AG57" s="381"/>
      <c r="AH57" s="379"/>
      <c r="AI57" s="380"/>
      <c r="AJ57" s="381"/>
      <c r="AK57" s="379"/>
      <c r="AL57" s="380"/>
      <c r="AM57" s="381"/>
      <c r="AN57" s="413"/>
      <c r="AO57" s="414">
        <v>3</v>
      </c>
      <c r="AP57" s="380"/>
      <c r="AQ57" s="380"/>
      <c r="AR57" s="381"/>
      <c r="AS57" s="380"/>
      <c r="AT57" s="381">
        <v>5</v>
      </c>
      <c r="AU57" s="380"/>
      <c r="AV57" s="381">
        <v>1</v>
      </c>
      <c r="AW57" s="380">
        <v>1</v>
      </c>
      <c r="AX57" s="381"/>
      <c r="AY57" s="415">
        <v>1</v>
      </c>
    </row>
    <row r="58" spans="13:51" x14ac:dyDescent="0.25">
      <c r="M58" s="236" t="s">
        <v>1523</v>
      </c>
      <c r="N58" s="158">
        <f t="shared" si="8"/>
        <v>5</v>
      </c>
      <c r="O58" s="159"/>
      <c r="P58" s="160"/>
      <c r="Q58" s="86">
        <f t="shared" si="9"/>
        <v>3</v>
      </c>
      <c r="R58" s="86">
        <f t="shared" si="10"/>
        <v>2</v>
      </c>
      <c r="S58" s="86">
        <f t="shared" si="11"/>
        <v>4</v>
      </c>
      <c r="T58" s="387">
        <f t="shared" si="12"/>
        <v>1</v>
      </c>
      <c r="U58" s="416"/>
      <c r="V58" s="323"/>
      <c r="W58" s="89"/>
      <c r="X58" s="90"/>
      <c r="Y58" s="323"/>
      <c r="Z58" s="90"/>
      <c r="AA58" s="323"/>
      <c r="AB58" s="89"/>
      <c r="AC58" s="323"/>
      <c r="AD58" s="90">
        <v>2</v>
      </c>
      <c r="AE58" s="323"/>
      <c r="AF58" s="89"/>
      <c r="AG58" s="90">
        <v>1</v>
      </c>
      <c r="AH58" s="323"/>
      <c r="AI58" s="89"/>
      <c r="AJ58" s="90"/>
      <c r="AK58" s="323"/>
      <c r="AL58" s="89"/>
      <c r="AM58" s="90"/>
      <c r="AN58" s="166"/>
      <c r="AO58" s="417"/>
      <c r="AP58" s="89"/>
      <c r="AQ58" s="89"/>
      <c r="AR58" s="90">
        <v>1</v>
      </c>
      <c r="AS58" s="89">
        <v>1</v>
      </c>
      <c r="AT58" s="90"/>
      <c r="AU58" s="89"/>
      <c r="AV58" s="90"/>
      <c r="AW58" s="89"/>
      <c r="AX58" s="90"/>
      <c r="AY58" s="391"/>
    </row>
    <row r="59" spans="13:51" x14ac:dyDescent="0.25">
      <c r="M59" s="236" t="s">
        <v>1517</v>
      </c>
      <c r="N59" s="158">
        <f t="shared" si="8"/>
        <v>5</v>
      </c>
      <c r="O59" s="159"/>
      <c r="P59" s="160"/>
      <c r="Q59" s="86">
        <f t="shared" si="9"/>
        <v>3</v>
      </c>
      <c r="R59" s="86">
        <f t="shared" si="10"/>
        <v>2</v>
      </c>
      <c r="S59" s="86">
        <f t="shared" si="11"/>
        <v>4</v>
      </c>
      <c r="T59" s="387">
        <f t="shared" si="12"/>
        <v>1</v>
      </c>
      <c r="U59" s="416"/>
      <c r="V59" s="323"/>
      <c r="W59" s="89"/>
      <c r="X59" s="90"/>
      <c r="Y59" s="323"/>
      <c r="Z59" s="90"/>
      <c r="AA59" s="323"/>
      <c r="AB59" s="89"/>
      <c r="AC59" s="323"/>
      <c r="AD59" s="90">
        <v>2</v>
      </c>
      <c r="AE59" s="323"/>
      <c r="AF59" s="89"/>
      <c r="AG59" s="90"/>
      <c r="AH59" s="323"/>
      <c r="AI59" s="89"/>
      <c r="AJ59" s="90"/>
      <c r="AK59" s="323"/>
      <c r="AL59" s="89">
        <v>1</v>
      </c>
      <c r="AM59" s="90"/>
      <c r="AN59" s="166"/>
      <c r="AO59" s="417"/>
      <c r="AP59" s="89"/>
      <c r="AQ59" s="89"/>
      <c r="AR59" s="90"/>
      <c r="AS59" s="89"/>
      <c r="AT59" s="90">
        <v>2</v>
      </c>
      <c r="AU59" s="89"/>
      <c r="AV59" s="90"/>
      <c r="AW59" s="89"/>
      <c r="AX59" s="90"/>
      <c r="AY59" s="391"/>
    </row>
    <row r="60" spans="13:51" x14ac:dyDescent="0.25">
      <c r="M60" s="236" t="s">
        <v>1593</v>
      </c>
      <c r="N60" s="158">
        <f t="shared" si="8"/>
        <v>5</v>
      </c>
      <c r="O60" s="159"/>
      <c r="P60" s="160"/>
      <c r="Q60" s="86">
        <f t="shared" si="9"/>
        <v>2</v>
      </c>
      <c r="R60" s="86">
        <f t="shared" si="10"/>
        <v>3</v>
      </c>
      <c r="S60" s="86">
        <f t="shared" si="11"/>
        <v>3</v>
      </c>
      <c r="T60" s="387">
        <f t="shared" si="12"/>
        <v>2</v>
      </c>
      <c r="U60" s="416"/>
      <c r="V60" s="323"/>
      <c r="W60" s="89"/>
      <c r="X60" s="90"/>
      <c r="Y60" s="323"/>
      <c r="Z60" s="90"/>
      <c r="AA60" s="323"/>
      <c r="AB60" s="89"/>
      <c r="AC60" s="323"/>
      <c r="AD60" s="90"/>
      <c r="AE60" s="323"/>
      <c r="AF60" s="89">
        <v>2</v>
      </c>
      <c r="AG60" s="90"/>
      <c r="AH60" s="323"/>
      <c r="AI60" s="89"/>
      <c r="AJ60" s="90"/>
      <c r="AK60" s="323"/>
      <c r="AL60" s="89"/>
      <c r="AM60" s="90"/>
      <c r="AN60" s="166"/>
      <c r="AO60" s="417">
        <v>3</v>
      </c>
      <c r="AP60" s="89"/>
      <c r="AQ60" s="89"/>
      <c r="AR60" s="90"/>
      <c r="AS60" s="89"/>
      <c r="AT60" s="90"/>
      <c r="AU60" s="89"/>
      <c r="AV60" s="90"/>
      <c r="AW60" s="89"/>
      <c r="AX60" s="90"/>
      <c r="AY60" s="391"/>
    </row>
    <row r="61" spans="13:51" x14ac:dyDescent="0.25">
      <c r="M61" s="236" t="s">
        <v>1594</v>
      </c>
      <c r="N61" s="158">
        <f t="shared" si="8"/>
        <v>4</v>
      </c>
      <c r="O61" s="159"/>
      <c r="P61" s="160"/>
      <c r="Q61" s="86">
        <f t="shared" si="9"/>
        <v>0</v>
      </c>
      <c r="R61" s="86">
        <f t="shared" si="10"/>
        <v>4</v>
      </c>
      <c r="S61" s="86">
        <f t="shared" si="11"/>
        <v>1</v>
      </c>
      <c r="T61" s="387">
        <f t="shared" si="12"/>
        <v>3</v>
      </c>
      <c r="U61" s="416"/>
      <c r="V61" s="323"/>
      <c r="W61" s="89"/>
      <c r="X61" s="90"/>
      <c r="Y61" s="323"/>
      <c r="Z61" s="90"/>
      <c r="AA61" s="323"/>
      <c r="AB61" s="89"/>
      <c r="AC61" s="323"/>
      <c r="AD61" s="90"/>
      <c r="AE61" s="323"/>
      <c r="AF61" s="89"/>
      <c r="AG61" s="90"/>
      <c r="AH61" s="323"/>
      <c r="AI61" s="89"/>
      <c r="AJ61" s="90"/>
      <c r="AK61" s="323"/>
      <c r="AL61" s="89"/>
      <c r="AM61" s="90"/>
      <c r="AN61" s="166"/>
      <c r="AO61" s="417"/>
      <c r="AP61" s="89"/>
      <c r="AQ61" s="89"/>
      <c r="AR61" s="90"/>
      <c r="AS61" s="89"/>
      <c r="AT61" s="90">
        <v>1</v>
      </c>
      <c r="AU61" s="89">
        <v>1</v>
      </c>
      <c r="AV61" s="90"/>
      <c r="AW61" s="89">
        <v>2</v>
      </c>
      <c r="AX61" s="90"/>
      <c r="AY61" s="391"/>
    </row>
    <row r="62" spans="13:51" x14ac:dyDescent="0.25">
      <c r="M62" s="236" t="s">
        <v>1600</v>
      </c>
      <c r="N62" s="158">
        <f t="shared" si="8"/>
        <v>4</v>
      </c>
      <c r="O62" s="159"/>
      <c r="P62" s="160"/>
      <c r="Q62" s="86">
        <f t="shared" si="9"/>
        <v>1</v>
      </c>
      <c r="R62" s="86">
        <f t="shared" si="10"/>
        <v>3</v>
      </c>
      <c r="S62" s="86">
        <f t="shared" si="11"/>
        <v>4</v>
      </c>
      <c r="T62" s="387">
        <f t="shared" si="12"/>
        <v>0</v>
      </c>
      <c r="U62" s="416"/>
      <c r="V62" s="323"/>
      <c r="W62" s="89"/>
      <c r="X62" s="90"/>
      <c r="Y62" s="323"/>
      <c r="Z62" s="90"/>
      <c r="AA62" s="323"/>
      <c r="AB62" s="89"/>
      <c r="AC62" s="323"/>
      <c r="AD62" s="90">
        <v>1</v>
      </c>
      <c r="AE62" s="323"/>
      <c r="AF62" s="89"/>
      <c r="AG62" s="90"/>
      <c r="AH62" s="323"/>
      <c r="AI62" s="89"/>
      <c r="AJ62" s="90"/>
      <c r="AK62" s="323"/>
      <c r="AL62" s="89"/>
      <c r="AM62" s="90"/>
      <c r="AN62" s="166"/>
      <c r="AO62" s="417">
        <v>2</v>
      </c>
      <c r="AP62" s="89"/>
      <c r="AQ62" s="89"/>
      <c r="AR62" s="90"/>
      <c r="AS62" s="89"/>
      <c r="AT62" s="90">
        <v>1</v>
      </c>
      <c r="AU62" s="89"/>
      <c r="AV62" s="90"/>
      <c r="AW62" s="89"/>
      <c r="AX62" s="90"/>
      <c r="AY62" s="391"/>
    </row>
    <row r="63" spans="13:51" x14ac:dyDescent="0.25">
      <c r="M63" s="236" t="s">
        <v>1516</v>
      </c>
      <c r="N63" s="158">
        <f t="shared" si="8"/>
        <v>3</v>
      </c>
      <c r="O63" s="159"/>
      <c r="P63" s="160"/>
      <c r="Q63" s="86">
        <f t="shared" si="9"/>
        <v>0</v>
      </c>
      <c r="R63" s="86">
        <f t="shared" si="10"/>
        <v>3</v>
      </c>
      <c r="S63" s="86">
        <f t="shared" si="11"/>
        <v>1</v>
      </c>
      <c r="T63" s="387">
        <f t="shared" si="12"/>
        <v>2</v>
      </c>
      <c r="U63" s="416"/>
      <c r="V63" s="323"/>
      <c r="W63" s="89"/>
      <c r="X63" s="90"/>
      <c r="Y63" s="323"/>
      <c r="Z63" s="90"/>
      <c r="AA63" s="323"/>
      <c r="AB63" s="89"/>
      <c r="AC63" s="323"/>
      <c r="AD63" s="90"/>
      <c r="AE63" s="323"/>
      <c r="AF63" s="89"/>
      <c r="AG63" s="90"/>
      <c r="AH63" s="323"/>
      <c r="AI63" s="89"/>
      <c r="AJ63" s="90"/>
      <c r="AK63" s="323"/>
      <c r="AL63" s="89"/>
      <c r="AM63" s="90"/>
      <c r="AN63" s="166"/>
      <c r="AO63" s="417">
        <v>1</v>
      </c>
      <c r="AP63" s="89"/>
      <c r="AQ63" s="89"/>
      <c r="AR63" s="90"/>
      <c r="AS63" s="89">
        <v>1</v>
      </c>
      <c r="AT63" s="90"/>
      <c r="AU63" s="89">
        <v>1</v>
      </c>
      <c r="AV63" s="90"/>
      <c r="AW63" s="89"/>
      <c r="AX63" s="90"/>
      <c r="AY63" s="391"/>
    </row>
    <row r="64" spans="13:51" x14ac:dyDescent="0.25">
      <c r="M64" s="236" t="s">
        <v>1519</v>
      </c>
      <c r="N64" s="158">
        <f t="shared" si="8"/>
        <v>2</v>
      </c>
      <c r="O64" s="159"/>
      <c r="P64" s="160"/>
      <c r="Q64" s="86">
        <f t="shared" si="9"/>
        <v>2</v>
      </c>
      <c r="R64" s="86">
        <f t="shared" si="10"/>
        <v>0</v>
      </c>
      <c r="S64" s="86">
        <f t="shared" si="11"/>
        <v>0</v>
      </c>
      <c r="T64" s="387">
        <f t="shared" si="12"/>
        <v>2</v>
      </c>
      <c r="U64" s="416"/>
      <c r="V64" s="323"/>
      <c r="W64" s="89"/>
      <c r="X64" s="90"/>
      <c r="Y64" s="323"/>
      <c r="Z64" s="90"/>
      <c r="AA64" s="323"/>
      <c r="AB64" s="89">
        <v>2</v>
      </c>
      <c r="AC64" s="323"/>
      <c r="AD64" s="90"/>
      <c r="AE64" s="323"/>
      <c r="AF64" s="89"/>
      <c r="AG64" s="90"/>
      <c r="AH64" s="323"/>
      <c r="AI64" s="89"/>
      <c r="AJ64" s="90"/>
      <c r="AK64" s="323"/>
      <c r="AL64" s="89"/>
      <c r="AM64" s="90"/>
      <c r="AN64" s="166"/>
      <c r="AO64" s="417"/>
      <c r="AP64" s="89"/>
      <c r="AQ64" s="89"/>
      <c r="AR64" s="90"/>
      <c r="AS64" s="89"/>
      <c r="AT64" s="90"/>
      <c r="AU64" s="89"/>
      <c r="AV64" s="90"/>
      <c r="AW64" s="89"/>
      <c r="AX64" s="90"/>
      <c r="AY64" s="391"/>
    </row>
    <row r="65" spans="13:51" x14ac:dyDescent="0.25">
      <c r="M65" s="246" t="s">
        <v>1601</v>
      </c>
      <c r="N65" s="158">
        <f t="shared" si="8"/>
        <v>2</v>
      </c>
      <c r="O65" s="159"/>
      <c r="P65" s="160"/>
      <c r="Q65" s="86">
        <f t="shared" si="9"/>
        <v>0</v>
      </c>
      <c r="R65" s="86">
        <f t="shared" si="10"/>
        <v>2</v>
      </c>
      <c r="S65" s="86">
        <f t="shared" si="11"/>
        <v>2</v>
      </c>
      <c r="T65" s="387">
        <f t="shared" si="12"/>
        <v>0</v>
      </c>
      <c r="U65" s="416"/>
      <c r="V65" s="323"/>
      <c r="W65" s="89"/>
      <c r="X65" s="90"/>
      <c r="Y65" s="323"/>
      <c r="Z65" s="90"/>
      <c r="AA65" s="323"/>
      <c r="AB65" s="89"/>
      <c r="AC65" s="323"/>
      <c r="AD65" s="90"/>
      <c r="AE65" s="323"/>
      <c r="AF65" s="89"/>
      <c r="AG65" s="90"/>
      <c r="AH65" s="323"/>
      <c r="AI65" s="89"/>
      <c r="AJ65" s="90"/>
      <c r="AK65" s="323"/>
      <c r="AL65" s="89"/>
      <c r="AM65" s="90"/>
      <c r="AN65" s="166"/>
      <c r="AO65" s="417">
        <v>1</v>
      </c>
      <c r="AP65" s="89"/>
      <c r="AQ65" s="89"/>
      <c r="AR65" s="90"/>
      <c r="AS65" s="89"/>
      <c r="AT65" s="90">
        <v>1</v>
      </c>
      <c r="AU65" s="89"/>
      <c r="AV65" s="90"/>
      <c r="AW65" s="89"/>
      <c r="AX65" s="90"/>
      <c r="AY65" s="391"/>
    </row>
    <row r="66" spans="13:51" x14ac:dyDescent="0.25">
      <c r="M66" s="236" t="s">
        <v>1602</v>
      </c>
      <c r="N66" s="158">
        <f t="shared" si="8"/>
        <v>1</v>
      </c>
      <c r="O66" s="159"/>
      <c r="P66" s="160"/>
      <c r="Q66" s="86">
        <f t="shared" si="9"/>
        <v>1</v>
      </c>
      <c r="R66" s="86">
        <f t="shared" si="10"/>
        <v>0</v>
      </c>
      <c r="S66" s="86">
        <f t="shared" si="11"/>
        <v>0</v>
      </c>
      <c r="T66" s="387">
        <f t="shared" si="12"/>
        <v>1</v>
      </c>
      <c r="U66" s="416"/>
      <c r="V66" s="323"/>
      <c r="W66" s="89"/>
      <c r="X66" s="90"/>
      <c r="Y66" s="323"/>
      <c r="Z66" s="90"/>
      <c r="AA66" s="323"/>
      <c r="AB66" s="89">
        <v>1</v>
      </c>
      <c r="AC66" s="323"/>
      <c r="AD66" s="90"/>
      <c r="AE66" s="323"/>
      <c r="AF66" s="89"/>
      <c r="AG66" s="90"/>
      <c r="AH66" s="323"/>
      <c r="AI66" s="89"/>
      <c r="AJ66" s="90"/>
      <c r="AK66" s="323"/>
      <c r="AL66" s="89"/>
      <c r="AM66" s="90"/>
      <c r="AN66" s="166"/>
      <c r="AO66" s="417"/>
      <c r="AP66" s="89"/>
      <c r="AQ66" s="89"/>
      <c r="AR66" s="90"/>
      <c r="AS66" s="89"/>
      <c r="AT66" s="90"/>
      <c r="AU66" s="89"/>
      <c r="AV66" s="90"/>
      <c r="AW66" s="89"/>
      <c r="AX66" s="90"/>
      <c r="AY66" s="391"/>
    </row>
    <row r="67" spans="13:51" x14ac:dyDescent="0.25">
      <c r="M67" s="236" t="s">
        <v>1603</v>
      </c>
      <c r="N67" s="158">
        <f t="shared" si="8"/>
        <v>1</v>
      </c>
      <c r="O67" s="159"/>
      <c r="P67" s="160"/>
      <c r="Q67" s="86">
        <f t="shared" si="9"/>
        <v>1</v>
      </c>
      <c r="R67" s="86">
        <f t="shared" si="10"/>
        <v>0</v>
      </c>
      <c r="S67" s="86">
        <f t="shared" si="11"/>
        <v>1</v>
      </c>
      <c r="T67" s="387">
        <f t="shared" si="12"/>
        <v>0</v>
      </c>
      <c r="U67" s="416"/>
      <c r="V67" s="323"/>
      <c r="W67" s="89"/>
      <c r="X67" s="90">
        <v>1</v>
      </c>
      <c r="Y67" s="323"/>
      <c r="Z67" s="90"/>
      <c r="AA67" s="323"/>
      <c r="AB67" s="89"/>
      <c r="AC67" s="323"/>
      <c r="AD67" s="90"/>
      <c r="AE67" s="323"/>
      <c r="AF67" s="89"/>
      <c r="AG67" s="90"/>
      <c r="AH67" s="323"/>
      <c r="AI67" s="89"/>
      <c r="AJ67" s="90"/>
      <c r="AK67" s="323"/>
      <c r="AL67" s="89"/>
      <c r="AM67" s="90"/>
      <c r="AN67" s="166"/>
      <c r="AO67" s="417"/>
      <c r="AP67" s="89"/>
      <c r="AQ67" s="89"/>
      <c r="AR67" s="90"/>
      <c r="AS67" s="89"/>
      <c r="AT67" s="90"/>
      <c r="AU67" s="89"/>
      <c r="AV67" s="90"/>
      <c r="AW67" s="89"/>
      <c r="AX67" s="90"/>
      <c r="AY67" s="391"/>
    </row>
    <row r="68" spans="13:51" x14ac:dyDescent="0.25">
      <c r="M68" s="236" t="s">
        <v>1524</v>
      </c>
      <c r="N68" s="158">
        <f t="shared" si="8"/>
        <v>1</v>
      </c>
      <c r="O68" s="159"/>
      <c r="P68" s="160"/>
      <c r="Q68" s="86">
        <f t="shared" si="9"/>
        <v>1</v>
      </c>
      <c r="R68" s="86">
        <f t="shared" si="10"/>
        <v>0</v>
      </c>
      <c r="S68" s="86">
        <f t="shared" si="11"/>
        <v>0</v>
      </c>
      <c r="T68" s="387">
        <f t="shared" si="12"/>
        <v>1</v>
      </c>
      <c r="U68" s="416"/>
      <c r="V68" s="323"/>
      <c r="W68" s="89">
        <v>1</v>
      </c>
      <c r="X68" s="90"/>
      <c r="Y68" s="323"/>
      <c r="Z68" s="90"/>
      <c r="AA68" s="323"/>
      <c r="AB68" s="89"/>
      <c r="AC68" s="323"/>
      <c r="AD68" s="90"/>
      <c r="AE68" s="323"/>
      <c r="AF68" s="89"/>
      <c r="AG68" s="90"/>
      <c r="AH68" s="323"/>
      <c r="AI68" s="89"/>
      <c r="AJ68" s="90"/>
      <c r="AK68" s="323"/>
      <c r="AL68" s="89"/>
      <c r="AM68" s="90"/>
      <c r="AN68" s="166"/>
      <c r="AO68" s="417"/>
      <c r="AP68" s="89"/>
      <c r="AQ68" s="89"/>
      <c r="AR68" s="90"/>
      <c r="AS68" s="89"/>
      <c r="AT68" s="90"/>
      <c r="AU68" s="89"/>
      <c r="AV68" s="90"/>
      <c r="AW68" s="89"/>
      <c r="AX68" s="90"/>
      <c r="AY68" s="391"/>
    </row>
    <row r="69" spans="13:51" x14ac:dyDescent="0.25">
      <c r="M69" s="236" t="s">
        <v>1604</v>
      </c>
      <c r="N69" s="158">
        <f t="shared" si="8"/>
        <v>1</v>
      </c>
      <c r="O69" s="159"/>
      <c r="P69" s="160"/>
      <c r="Q69" s="86">
        <f t="shared" si="9"/>
        <v>1</v>
      </c>
      <c r="R69" s="86">
        <f t="shared" si="10"/>
        <v>0</v>
      </c>
      <c r="S69" s="86">
        <f t="shared" si="11"/>
        <v>1</v>
      </c>
      <c r="T69" s="387">
        <f t="shared" si="12"/>
        <v>0</v>
      </c>
      <c r="U69" s="416"/>
      <c r="V69" s="323"/>
      <c r="W69" s="89"/>
      <c r="X69" s="90"/>
      <c r="Y69" s="323"/>
      <c r="Z69" s="90"/>
      <c r="AA69" s="323"/>
      <c r="AB69" s="89"/>
      <c r="AC69" s="323"/>
      <c r="AD69" s="90">
        <v>1</v>
      </c>
      <c r="AE69" s="323"/>
      <c r="AF69" s="89"/>
      <c r="AG69" s="90"/>
      <c r="AH69" s="323"/>
      <c r="AI69" s="89"/>
      <c r="AJ69" s="90"/>
      <c r="AK69" s="323"/>
      <c r="AL69" s="89"/>
      <c r="AM69" s="90"/>
      <c r="AN69" s="166"/>
      <c r="AO69" s="417"/>
      <c r="AP69" s="89"/>
      <c r="AQ69" s="89"/>
      <c r="AR69" s="90"/>
      <c r="AS69" s="89"/>
      <c r="AT69" s="90"/>
      <c r="AU69" s="89"/>
      <c r="AV69" s="90"/>
      <c r="AW69" s="89"/>
      <c r="AX69" s="90"/>
      <c r="AY69" s="391"/>
    </row>
    <row r="70" spans="13:51" x14ac:dyDescent="0.25">
      <c r="M70" s="236" t="s">
        <v>1605</v>
      </c>
      <c r="N70" s="158">
        <f t="shared" si="8"/>
        <v>1</v>
      </c>
      <c r="O70" s="159"/>
      <c r="P70" s="160"/>
      <c r="Q70" s="86">
        <f t="shared" si="9"/>
        <v>1</v>
      </c>
      <c r="R70" s="86">
        <f t="shared" si="10"/>
        <v>0</v>
      </c>
      <c r="S70" s="86">
        <f t="shared" si="11"/>
        <v>1</v>
      </c>
      <c r="T70" s="387">
        <f t="shared" si="12"/>
        <v>0</v>
      </c>
      <c r="U70" s="416"/>
      <c r="V70" s="323"/>
      <c r="W70" s="89"/>
      <c r="X70" s="90"/>
      <c r="Y70" s="323"/>
      <c r="Z70" s="90"/>
      <c r="AA70" s="323"/>
      <c r="AB70" s="89"/>
      <c r="AC70" s="323"/>
      <c r="AD70" s="90">
        <v>1</v>
      </c>
      <c r="AE70" s="323"/>
      <c r="AF70" s="89"/>
      <c r="AG70" s="90"/>
      <c r="AH70" s="323"/>
      <c r="AI70" s="89"/>
      <c r="AJ70" s="90"/>
      <c r="AK70" s="323"/>
      <c r="AL70" s="89"/>
      <c r="AM70" s="90"/>
      <c r="AN70" s="166"/>
      <c r="AO70" s="417"/>
      <c r="AP70" s="89"/>
      <c r="AQ70" s="89"/>
      <c r="AR70" s="90"/>
      <c r="AS70" s="89"/>
      <c r="AT70" s="90"/>
      <c r="AU70" s="89"/>
      <c r="AV70" s="90"/>
      <c r="AW70" s="89"/>
      <c r="AX70" s="90"/>
      <c r="AY70" s="391"/>
    </row>
    <row r="71" spans="13:51" x14ac:dyDescent="0.25">
      <c r="M71" s="246" t="s">
        <v>1606</v>
      </c>
      <c r="N71" s="158">
        <f t="shared" si="8"/>
        <v>1</v>
      </c>
      <c r="O71" s="159"/>
      <c r="P71" s="160"/>
      <c r="Q71" s="86">
        <f t="shared" si="9"/>
        <v>0</v>
      </c>
      <c r="R71" s="86">
        <f t="shared" si="10"/>
        <v>1</v>
      </c>
      <c r="S71" s="86">
        <f t="shared" si="11"/>
        <v>1</v>
      </c>
      <c r="T71" s="387">
        <f t="shared" si="12"/>
        <v>0</v>
      </c>
      <c r="U71" s="416"/>
      <c r="V71" s="323"/>
      <c r="W71" s="89"/>
      <c r="X71" s="90"/>
      <c r="Y71" s="323"/>
      <c r="Z71" s="90"/>
      <c r="AA71" s="323"/>
      <c r="AB71" s="89"/>
      <c r="AC71" s="323"/>
      <c r="AD71" s="90"/>
      <c r="AE71" s="323"/>
      <c r="AF71" s="89"/>
      <c r="AG71" s="90"/>
      <c r="AH71" s="323"/>
      <c r="AI71" s="89"/>
      <c r="AJ71" s="90"/>
      <c r="AK71" s="323"/>
      <c r="AL71" s="89"/>
      <c r="AM71" s="90"/>
      <c r="AN71" s="166"/>
      <c r="AO71" s="417"/>
      <c r="AP71" s="89"/>
      <c r="AQ71" s="89"/>
      <c r="AR71" s="90"/>
      <c r="AS71" s="89"/>
      <c r="AT71" s="90"/>
      <c r="AU71" s="89"/>
      <c r="AV71" s="90">
        <v>1</v>
      </c>
      <c r="AW71" s="89"/>
      <c r="AX71" s="90"/>
      <c r="AY71" s="391"/>
    </row>
    <row r="72" spans="13:51" x14ac:dyDescent="0.25">
      <c r="M72" s="246" t="s">
        <v>1607</v>
      </c>
      <c r="N72" s="158">
        <f t="shared" si="8"/>
        <v>1</v>
      </c>
      <c r="O72" s="159"/>
      <c r="P72" s="160"/>
      <c r="Q72" s="86">
        <f t="shared" si="9"/>
        <v>0</v>
      </c>
      <c r="R72" s="86">
        <f t="shared" si="10"/>
        <v>1</v>
      </c>
      <c r="S72" s="86">
        <f t="shared" si="11"/>
        <v>1</v>
      </c>
      <c r="T72" s="387">
        <f t="shared" si="12"/>
        <v>0</v>
      </c>
      <c r="U72" s="416"/>
      <c r="V72" s="323"/>
      <c r="W72" s="89"/>
      <c r="X72" s="90"/>
      <c r="Y72" s="323"/>
      <c r="Z72" s="90"/>
      <c r="AA72" s="323"/>
      <c r="AB72" s="89"/>
      <c r="AC72" s="323"/>
      <c r="AD72" s="90"/>
      <c r="AE72" s="323"/>
      <c r="AF72" s="89"/>
      <c r="AG72" s="90"/>
      <c r="AH72" s="323"/>
      <c r="AI72" s="89"/>
      <c r="AJ72" s="90"/>
      <c r="AK72" s="323"/>
      <c r="AL72" s="89"/>
      <c r="AM72" s="90"/>
      <c r="AN72" s="166"/>
      <c r="AO72" s="417"/>
      <c r="AP72" s="89"/>
      <c r="AQ72" s="89"/>
      <c r="AR72" s="90"/>
      <c r="AS72" s="89"/>
      <c r="AT72" s="90">
        <v>1</v>
      </c>
      <c r="AU72" s="89"/>
      <c r="AV72" s="90"/>
      <c r="AW72" s="89"/>
      <c r="AX72" s="90"/>
      <c r="AY72" s="391"/>
    </row>
    <row r="73" spans="13:51" x14ac:dyDescent="0.25">
      <c r="M73" s="236" t="s">
        <v>1598</v>
      </c>
      <c r="N73" s="158">
        <f t="shared" si="8"/>
        <v>1</v>
      </c>
      <c r="O73" s="159"/>
      <c r="P73" s="160"/>
      <c r="Q73" s="86">
        <f t="shared" si="9"/>
        <v>0</v>
      </c>
      <c r="R73" s="86">
        <f t="shared" si="10"/>
        <v>1</v>
      </c>
      <c r="S73" s="86">
        <f t="shared" si="11"/>
        <v>1</v>
      </c>
      <c r="T73" s="387">
        <f t="shared" si="12"/>
        <v>0</v>
      </c>
      <c r="U73" s="416"/>
      <c r="V73" s="323"/>
      <c r="W73" s="89"/>
      <c r="X73" s="90"/>
      <c r="Y73" s="323"/>
      <c r="Z73" s="90"/>
      <c r="AA73" s="323"/>
      <c r="AB73" s="89"/>
      <c r="AC73" s="323"/>
      <c r="AD73" s="90"/>
      <c r="AE73" s="323"/>
      <c r="AF73" s="89"/>
      <c r="AG73" s="90"/>
      <c r="AH73" s="323"/>
      <c r="AI73" s="89"/>
      <c r="AJ73" s="90"/>
      <c r="AK73" s="323"/>
      <c r="AL73" s="89"/>
      <c r="AM73" s="90"/>
      <c r="AN73" s="166"/>
      <c r="AO73" s="417">
        <v>1</v>
      </c>
      <c r="AP73" s="89"/>
      <c r="AQ73" s="89"/>
      <c r="AR73" s="90"/>
      <c r="AS73" s="89"/>
      <c r="AT73" s="90"/>
      <c r="AU73" s="89"/>
      <c r="AV73" s="90"/>
      <c r="AW73" s="89"/>
      <c r="AX73" s="90"/>
      <c r="AY73" s="391"/>
    </row>
    <row r="74" spans="13:51" x14ac:dyDescent="0.25">
      <c r="M74" s="246" t="s">
        <v>1608</v>
      </c>
      <c r="N74" s="158">
        <f t="shared" si="8"/>
        <v>3</v>
      </c>
      <c r="O74" s="159"/>
      <c r="P74" s="160"/>
      <c r="Q74" s="86">
        <f t="shared" si="9"/>
        <v>0</v>
      </c>
      <c r="R74" s="86">
        <f t="shared" si="10"/>
        <v>3</v>
      </c>
      <c r="S74" s="86">
        <f t="shared" si="11"/>
        <v>0</v>
      </c>
      <c r="T74" s="387">
        <f t="shared" si="12"/>
        <v>3</v>
      </c>
      <c r="U74" s="416"/>
      <c r="V74" s="323"/>
      <c r="W74" s="89"/>
      <c r="X74" s="90"/>
      <c r="Y74" s="323"/>
      <c r="Z74" s="90"/>
      <c r="AA74" s="323"/>
      <c r="AB74" s="89"/>
      <c r="AC74" s="323"/>
      <c r="AD74" s="90"/>
      <c r="AE74" s="323"/>
      <c r="AF74" s="89"/>
      <c r="AG74" s="90"/>
      <c r="AH74" s="323"/>
      <c r="AI74" s="89"/>
      <c r="AJ74" s="90"/>
      <c r="AK74" s="323"/>
      <c r="AL74" s="89"/>
      <c r="AM74" s="90"/>
      <c r="AN74" s="166"/>
      <c r="AO74" s="417"/>
      <c r="AP74" s="89"/>
      <c r="AQ74" s="89">
        <v>3</v>
      </c>
      <c r="AR74" s="90"/>
      <c r="AS74" s="89"/>
      <c r="AT74" s="90"/>
      <c r="AU74" s="89"/>
      <c r="AV74" s="90"/>
      <c r="AW74" s="89"/>
      <c r="AX74" s="90"/>
      <c r="AY74" s="391"/>
    </row>
    <row r="75" spans="13:51" x14ac:dyDescent="0.25">
      <c r="M75" s="246" t="s">
        <v>537</v>
      </c>
      <c r="N75" s="158">
        <f t="shared" si="8"/>
        <v>1</v>
      </c>
      <c r="O75" s="159"/>
      <c r="P75" s="160"/>
      <c r="Q75" s="86">
        <f t="shared" si="9"/>
        <v>0</v>
      </c>
      <c r="R75" s="86">
        <f t="shared" si="10"/>
        <v>1</v>
      </c>
      <c r="S75" s="86">
        <f t="shared" si="11"/>
        <v>1</v>
      </c>
      <c r="T75" s="387">
        <f t="shared" si="12"/>
        <v>0</v>
      </c>
      <c r="U75" s="416"/>
      <c r="V75" s="323"/>
      <c r="W75" s="89"/>
      <c r="X75" s="90"/>
      <c r="Y75" s="323"/>
      <c r="Z75" s="90"/>
      <c r="AA75" s="323"/>
      <c r="AB75" s="89"/>
      <c r="AC75" s="323"/>
      <c r="AD75" s="90"/>
      <c r="AE75" s="323"/>
      <c r="AF75" s="89"/>
      <c r="AG75" s="90"/>
      <c r="AH75" s="323"/>
      <c r="AI75" s="89"/>
      <c r="AJ75" s="90"/>
      <c r="AK75" s="323"/>
      <c r="AL75" s="89"/>
      <c r="AM75" s="90"/>
      <c r="AN75" s="166"/>
      <c r="AO75" s="417"/>
      <c r="AP75" s="89"/>
      <c r="AQ75" s="89"/>
      <c r="AR75" s="90"/>
      <c r="AS75" s="89"/>
      <c r="AT75" s="90"/>
      <c r="AU75" s="89"/>
      <c r="AV75" s="90"/>
      <c r="AW75" s="89"/>
      <c r="AX75" s="90">
        <v>1</v>
      </c>
      <c r="AY75" s="391"/>
    </row>
    <row r="76" spans="13:51" x14ac:dyDescent="0.25">
      <c r="M76" s="246" t="s">
        <v>65</v>
      </c>
      <c r="N76" s="192">
        <f t="shared" si="8"/>
        <v>4</v>
      </c>
      <c r="O76" s="394"/>
      <c r="P76" s="395"/>
      <c r="Q76" s="396">
        <f t="shared" si="9"/>
        <v>3</v>
      </c>
      <c r="R76" s="396">
        <f t="shared" si="10"/>
        <v>1</v>
      </c>
      <c r="S76" s="396">
        <f t="shared" si="11"/>
        <v>3</v>
      </c>
      <c r="T76" s="397">
        <f t="shared" si="12"/>
        <v>1</v>
      </c>
      <c r="U76" s="418"/>
      <c r="V76" s="399"/>
      <c r="W76" s="97"/>
      <c r="X76" s="98"/>
      <c r="Y76" s="399"/>
      <c r="Z76" s="98"/>
      <c r="AA76" s="399"/>
      <c r="AB76" s="97"/>
      <c r="AC76" s="399"/>
      <c r="AD76" s="98"/>
      <c r="AE76" s="399"/>
      <c r="AF76" s="97"/>
      <c r="AG76" s="98"/>
      <c r="AH76" s="399"/>
      <c r="AI76" s="97">
        <v>1</v>
      </c>
      <c r="AJ76" s="98">
        <v>2</v>
      </c>
      <c r="AK76" s="399"/>
      <c r="AL76" s="97"/>
      <c r="AM76" s="98"/>
      <c r="AN76" s="179"/>
      <c r="AO76" s="419"/>
      <c r="AP76" s="402"/>
      <c r="AQ76" s="402"/>
      <c r="AR76" s="403">
        <v>1</v>
      </c>
      <c r="AS76" s="402"/>
      <c r="AT76" s="403"/>
      <c r="AU76" s="402"/>
      <c r="AV76" s="403"/>
      <c r="AW76" s="402"/>
      <c r="AX76" s="403"/>
      <c r="AY76" s="404"/>
    </row>
    <row r="77" spans="13:51" x14ac:dyDescent="0.25">
      <c r="M77" s="266" t="s">
        <v>849</v>
      </c>
      <c r="N77" s="316">
        <f t="shared" si="8"/>
        <v>57</v>
      </c>
      <c r="O77" s="406"/>
      <c r="P77" s="407"/>
      <c r="Q77" s="318">
        <f t="shared" si="9"/>
        <v>19</v>
      </c>
      <c r="R77" s="318">
        <f t="shared" si="10"/>
        <v>38</v>
      </c>
      <c r="S77" s="318">
        <f t="shared" si="11"/>
        <v>38</v>
      </c>
      <c r="T77" s="319">
        <f t="shared" si="12"/>
        <v>19</v>
      </c>
      <c r="U77" s="420"/>
      <c r="V77" s="269"/>
      <c r="W77" s="103">
        <f>SUM(W57:W76)</f>
        <v>1</v>
      </c>
      <c r="X77" s="104">
        <f>SUM(X57:X76)</f>
        <v>1</v>
      </c>
      <c r="Y77" s="269"/>
      <c r="Z77" s="104">
        <f>SUM(Z58:Z76)</f>
        <v>0</v>
      </c>
      <c r="AA77" s="269"/>
      <c r="AB77" s="103">
        <f>SUM(AB58:AB76)</f>
        <v>3</v>
      </c>
      <c r="AC77" s="269"/>
      <c r="AD77" s="104">
        <f>SUM(AD58:AD76)</f>
        <v>7</v>
      </c>
      <c r="AE77" s="269"/>
      <c r="AF77" s="103">
        <f>SUM(AF57:AF76)</f>
        <v>2</v>
      </c>
      <c r="AG77" s="104">
        <f>SUM(AG58:AG76)</f>
        <v>1</v>
      </c>
      <c r="AH77" s="269"/>
      <c r="AI77" s="103">
        <f>SUM(AI58:AI76)</f>
        <v>1</v>
      </c>
      <c r="AJ77" s="104">
        <f>SUM(AJ58:AJ76)</f>
        <v>2</v>
      </c>
      <c r="AK77" s="269"/>
      <c r="AL77" s="103">
        <f>SUM(AL58:AL76)</f>
        <v>1</v>
      </c>
      <c r="AM77" s="104">
        <f>SUM(AM58:AM76)</f>
        <v>0</v>
      </c>
      <c r="AN77" s="421"/>
      <c r="AO77" s="274">
        <f>SUM(AO57:AO76)</f>
        <v>11</v>
      </c>
      <c r="AP77" s="273">
        <f>SUM(AP58:AP76)</f>
        <v>0</v>
      </c>
      <c r="AQ77" s="273">
        <f>SUM(AQ58:AQ76)</f>
        <v>3</v>
      </c>
      <c r="AR77" s="274">
        <f>SUM(AR58:AR76)</f>
        <v>2</v>
      </c>
      <c r="AS77" s="273">
        <f>SUM(AS58:AS76)</f>
        <v>2</v>
      </c>
      <c r="AT77" s="274">
        <f>SUM(AT57:AT76)</f>
        <v>11</v>
      </c>
      <c r="AU77" s="273">
        <f>SUM(AU58:AU76)</f>
        <v>2</v>
      </c>
      <c r="AV77" s="274">
        <f>SUM(AV57:AV76)</f>
        <v>2</v>
      </c>
      <c r="AW77" s="273">
        <f>SUM(AW57:AW76)</f>
        <v>3</v>
      </c>
      <c r="AX77" s="274">
        <f>SUM(AX57:AX76)</f>
        <v>1</v>
      </c>
      <c r="AY77" s="275">
        <f>SUM(AY57:AY76)</f>
        <v>1</v>
      </c>
    </row>
  </sheetData>
  <sheetProtection selectLockedCells="1" selectUnlockedCells="1"/>
  <mergeCells count="11">
    <mergeCell ref="G26:K26"/>
    <mergeCell ref="A29:E29"/>
    <mergeCell ref="N33:T33"/>
    <mergeCell ref="AO33:AY33"/>
    <mergeCell ref="N55:T55"/>
    <mergeCell ref="AO55:AY55"/>
    <mergeCell ref="A1:K1"/>
    <mergeCell ref="C2:E2"/>
    <mergeCell ref="F2:H2"/>
    <mergeCell ref="I2:K2"/>
    <mergeCell ref="A26:E26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76"/>
  <sheetViews>
    <sheetView topLeftCell="H46" zoomScale="110" zoomScaleNormal="110" workbookViewId="0">
      <selection activeCell="I48" sqref="I48"/>
    </sheetView>
  </sheetViews>
  <sheetFormatPr baseColWidth="10" defaultColWidth="10.7109375" defaultRowHeight="15" x14ac:dyDescent="0.25"/>
  <cols>
    <col min="1" max="1" width="5.5703125" style="16" customWidth="1"/>
    <col min="2" max="2" width="12.140625" style="16" customWidth="1"/>
    <col min="3" max="3" width="23.42578125" style="16" customWidth="1"/>
    <col min="4" max="4" width="7.28515625" style="16" customWidth="1"/>
    <col min="5" max="5" width="22.140625" style="16" customWidth="1"/>
    <col min="6" max="6" width="22" style="16" customWidth="1"/>
    <col min="7" max="7" width="7.28515625" style="16" customWidth="1"/>
    <col min="8" max="8" width="22" style="16" customWidth="1"/>
    <col min="9" max="9" width="22.5703125" style="16" customWidth="1"/>
    <col min="10" max="10" width="9.28515625" style="16" customWidth="1"/>
    <col min="11" max="11" width="22.28515625" style="16" customWidth="1"/>
    <col min="12" max="12" width="10.7109375" style="16"/>
    <col min="13" max="13" width="20.7109375" style="16" customWidth="1"/>
    <col min="14" max="20" width="3.28515625" style="16" customWidth="1"/>
    <col min="21" max="22" width="3.7109375" style="16" customWidth="1"/>
    <col min="23" max="23" width="3.28515625" style="16" customWidth="1"/>
    <col min="24" max="24" width="3.7109375" style="16" customWidth="1"/>
    <col min="25" max="25" width="3.28515625" style="16" customWidth="1"/>
    <col min="26" max="26" width="3.7109375" style="16" customWidth="1"/>
    <col min="27" max="29" width="3.28515625" style="16" customWidth="1"/>
    <col min="30" max="30" width="3.7109375" style="16" customWidth="1"/>
    <col min="31" max="32" width="3.28515625" style="16" customWidth="1"/>
    <col min="33" max="33" width="3.7109375" style="16" customWidth="1"/>
    <col min="34" max="36" width="3.28515625" style="16" customWidth="1"/>
    <col min="37" max="37" width="3.7109375" style="16" customWidth="1"/>
    <col min="38" max="41" width="3.28515625" style="16" customWidth="1"/>
    <col min="42" max="42" width="3.7109375" style="16" customWidth="1"/>
    <col min="43" max="47" width="3.28515625" style="16" customWidth="1"/>
    <col min="48" max="48" width="3.7109375" style="16" customWidth="1"/>
    <col min="49" max="51" width="3.28515625" style="16" customWidth="1"/>
    <col min="52" max="16384" width="10.7109375" style="16"/>
  </cols>
  <sheetData>
    <row r="1" spans="1:16" ht="15.75" x14ac:dyDescent="0.25">
      <c r="A1" s="906" t="s">
        <v>1609</v>
      </c>
      <c r="B1" s="906"/>
      <c r="C1" s="906"/>
      <c r="D1" s="906"/>
      <c r="E1" s="906"/>
      <c r="F1" s="906"/>
      <c r="G1" s="906"/>
      <c r="H1" s="906"/>
      <c r="I1" s="906"/>
      <c r="J1" s="906"/>
      <c r="K1" s="906"/>
      <c r="L1" s="30"/>
      <c r="M1" s="30"/>
      <c r="N1" s="30"/>
      <c r="O1" s="30"/>
      <c r="P1" s="30"/>
    </row>
    <row r="2" spans="1:16" ht="15.75" x14ac:dyDescent="0.25">
      <c r="A2" s="202" t="s">
        <v>1284</v>
      </c>
      <c r="B2" s="202" t="s">
        <v>97</v>
      </c>
      <c r="C2" s="907" t="s">
        <v>1470</v>
      </c>
      <c r="D2" s="907"/>
      <c r="E2" s="907"/>
      <c r="F2" s="907" t="s">
        <v>1610</v>
      </c>
      <c r="G2" s="907"/>
      <c r="H2" s="907"/>
      <c r="I2" s="907" t="s">
        <v>1611</v>
      </c>
      <c r="J2" s="907"/>
      <c r="K2" s="907"/>
      <c r="L2" s="14"/>
      <c r="M2" s="14"/>
      <c r="N2" s="14"/>
      <c r="O2" s="14"/>
      <c r="P2" s="14"/>
    </row>
    <row r="3" spans="1:16" x14ac:dyDescent="0.25">
      <c r="A3" s="205">
        <v>1</v>
      </c>
      <c r="B3" s="422">
        <v>40433</v>
      </c>
      <c r="C3" s="359" t="s">
        <v>1612</v>
      </c>
      <c r="D3" s="359" t="s">
        <v>681</v>
      </c>
      <c r="E3" s="359" t="s">
        <v>1613</v>
      </c>
      <c r="F3" s="359" t="s">
        <v>1614</v>
      </c>
      <c r="G3" s="359" t="s">
        <v>624</v>
      </c>
      <c r="H3" s="359" t="s">
        <v>1615</v>
      </c>
      <c r="I3" s="359" t="s">
        <v>1616</v>
      </c>
      <c r="J3" s="359" t="s">
        <v>605</v>
      </c>
      <c r="K3" s="359" t="s">
        <v>198</v>
      </c>
    </row>
    <row r="4" spans="1:16" x14ac:dyDescent="0.25">
      <c r="A4" s="205">
        <v>2</v>
      </c>
      <c r="B4" s="422">
        <v>40447</v>
      </c>
      <c r="C4" s="359" t="s">
        <v>1613</v>
      </c>
      <c r="D4" s="359" t="s">
        <v>653</v>
      </c>
      <c r="E4" s="359" t="s">
        <v>1561</v>
      </c>
      <c r="F4" s="359" t="s">
        <v>1615</v>
      </c>
      <c r="G4" s="359" t="s">
        <v>661</v>
      </c>
      <c r="H4" s="359" t="s">
        <v>1617</v>
      </c>
      <c r="I4" s="359" t="s">
        <v>1618</v>
      </c>
      <c r="J4" s="359" t="s">
        <v>1154</v>
      </c>
      <c r="K4" s="359" t="s">
        <v>1616</v>
      </c>
    </row>
    <row r="5" spans="1:16" x14ac:dyDescent="0.25">
      <c r="A5" s="205">
        <v>3</v>
      </c>
      <c r="B5" s="422">
        <v>40461</v>
      </c>
      <c r="C5" s="359" t="s">
        <v>1613</v>
      </c>
      <c r="D5" s="359" t="s">
        <v>689</v>
      </c>
      <c r="E5" s="359" t="s">
        <v>1619</v>
      </c>
      <c r="F5" s="359" t="s">
        <v>1615</v>
      </c>
      <c r="G5" s="359" t="s">
        <v>632</v>
      </c>
      <c r="H5" s="359" t="s">
        <v>1542</v>
      </c>
      <c r="I5" s="359" t="s">
        <v>1620</v>
      </c>
      <c r="J5" s="359" t="s">
        <v>1443</v>
      </c>
      <c r="K5" s="359" t="s">
        <v>1616</v>
      </c>
    </row>
    <row r="6" spans="1:16" x14ac:dyDescent="0.25">
      <c r="A6" s="205">
        <v>4</v>
      </c>
      <c r="B6" s="422">
        <v>40468</v>
      </c>
      <c r="C6" s="359" t="s">
        <v>1539</v>
      </c>
      <c r="D6" s="359" t="s">
        <v>617</v>
      </c>
      <c r="E6" s="359" t="s">
        <v>1613</v>
      </c>
      <c r="F6" s="359" t="s">
        <v>1621</v>
      </c>
      <c r="G6" s="359" t="s">
        <v>650</v>
      </c>
      <c r="H6" s="359" t="s">
        <v>1615</v>
      </c>
      <c r="I6" s="359" t="s">
        <v>1616</v>
      </c>
      <c r="J6" s="359" t="s">
        <v>1622</v>
      </c>
      <c r="K6" s="359" t="s">
        <v>1623</v>
      </c>
    </row>
    <row r="7" spans="1:16" x14ac:dyDescent="0.25">
      <c r="A7" s="205">
        <v>5</v>
      </c>
      <c r="B7" s="422">
        <v>40475</v>
      </c>
      <c r="C7" s="359" t="s">
        <v>1613</v>
      </c>
      <c r="D7" s="359" t="s">
        <v>638</v>
      </c>
      <c r="E7" s="359" t="s">
        <v>1541</v>
      </c>
      <c r="F7" s="359" t="s">
        <v>1615</v>
      </c>
      <c r="G7" s="359" t="s">
        <v>692</v>
      </c>
      <c r="H7" s="359" t="s">
        <v>1545</v>
      </c>
      <c r="I7" s="359" t="s">
        <v>1624</v>
      </c>
      <c r="J7" s="359" t="s">
        <v>1625</v>
      </c>
      <c r="K7" s="359" t="s">
        <v>1616</v>
      </c>
    </row>
    <row r="8" spans="1:16" x14ac:dyDescent="0.25">
      <c r="A8" s="205">
        <v>6</v>
      </c>
      <c r="B8" s="422">
        <v>40489</v>
      </c>
      <c r="C8" s="359" t="s">
        <v>1245</v>
      </c>
      <c r="D8" s="359" t="s">
        <v>642</v>
      </c>
      <c r="E8" s="359" t="s">
        <v>1613</v>
      </c>
      <c r="F8" s="359" t="s">
        <v>1536</v>
      </c>
      <c r="G8" s="359" t="s">
        <v>1441</v>
      </c>
      <c r="H8" s="359" t="s">
        <v>1615</v>
      </c>
      <c r="I8" s="359" t="s">
        <v>1616</v>
      </c>
      <c r="J8" s="359" t="s">
        <v>704</v>
      </c>
      <c r="K8" s="359" t="s">
        <v>1626</v>
      </c>
    </row>
    <row r="9" spans="1:16" x14ac:dyDescent="0.25">
      <c r="A9" s="205">
        <v>7</v>
      </c>
      <c r="B9" s="422">
        <v>40573</v>
      </c>
      <c r="C9" s="359" t="s">
        <v>1613</v>
      </c>
      <c r="D9" s="359" t="s">
        <v>675</v>
      </c>
      <c r="E9" s="359" t="s">
        <v>1627</v>
      </c>
      <c r="F9" s="359" t="s">
        <v>1615</v>
      </c>
      <c r="G9" s="359" t="s">
        <v>662</v>
      </c>
      <c r="H9" s="359" t="s">
        <v>1628</v>
      </c>
      <c r="I9" s="359" t="s">
        <v>1629</v>
      </c>
      <c r="J9" s="359" t="s">
        <v>671</v>
      </c>
      <c r="K9" s="359" t="s">
        <v>1616</v>
      </c>
    </row>
    <row r="10" spans="1:16" x14ac:dyDescent="0.25">
      <c r="A10" s="205">
        <v>8</v>
      </c>
      <c r="B10" s="422">
        <v>40552</v>
      </c>
      <c r="C10" s="359" t="s">
        <v>1630</v>
      </c>
      <c r="D10" s="359" t="s">
        <v>659</v>
      </c>
      <c r="E10" s="359" t="s">
        <v>1613</v>
      </c>
      <c r="F10" s="359" t="s">
        <v>1543</v>
      </c>
      <c r="G10" s="359" t="s">
        <v>656</v>
      </c>
      <c r="H10" s="359" t="s">
        <v>1615</v>
      </c>
      <c r="I10" s="359" t="s">
        <v>1616</v>
      </c>
      <c r="J10" s="359" t="s">
        <v>1441</v>
      </c>
      <c r="K10" s="359" t="s">
        <v>1534</v>
      </c>
    </row>
    <row r="11" spans="1:16" x14ac:dyDescent="0.25">
      <c r="A11" s="205">
        <v>9</v>
      </c>
      <c r="B11" s="422">
        <v>40559</v>
      </c>
      <c r="C11" s="359" t="s">
        <v>1613</v>
      </c>
      <c r="D11" s="359" t="s">
        <v>624</v>
      </c>
      <c r="E11" s="359" t="s">
        <v>1586</v>
      </c>
      <c r="F11" s="359" t="s">
        <v>1615</v>
      </c>
      <c r="G11" s="359" t="s">
        <v>624</v>
      </c>
      <c r="H11" s="359" t="s">
        <v>1554</v>
      </c>
      <c r="I11" s="359" t="s">
        <v>1562</v>
      </c>
      <c r="J11" s="359" t="s">
        <v>677</v>
      </c>
      <c r="K11" s="359" t="s">
        <v>1616</v>
      </c>
    </row>
    <row r="12" spans="1:16" x14ac:dyDescent="0.25">
      <c r="A12" s="205">
        <v>10</v>
      </c>
      <c r="B12" s="422">
        <v>40524</v>
      </c>
      <c r="C12" s="359" t="s">
        <v>1631</v>
      </c>
      <c r="D12" s="359" t="s">
        <v>661</v>
      </c>
      <c r="E12" s="359" t="s">
        <v>1613</v>
      </c>
      <c r="F12" s="359" t="s">
        <v>1551</v>
      </c>
      <c r="G12" s="359" t="s">
        <v>661</v>
      </c>
      <c r="H12" s="359" t="s">
        <v>1615</v>
      </c>
      <c r="I12" s="359" t="s">
        <v>1616</v>
      </c>
      <c r="J12" s="359" t="s">
        <v>1151</v>
      </c>
      <c r="K12" s="359" t="s">
        <v>1537</v>
      </c>
    </row>
    <row r="13" spans="1:16" x14ac:dyDescent="0.25">
      <c r="A13" s="205">
        <v>11</v>
      </c>
      <c r="B13" s="422">
        <v>40566</v>
      </c>
      <c r="C13" s="359" t="s">
        <v>1613</v>
      </c>
      <c r="D13" s="359" t="s">
        <v>656</v>
      </c>
      <c r="E13" s="359" t="s">
        <v>836</v>
      </c>
      <c r="F13" s="359" t="s">
        <v>1615</v>
      </c>
      <c r="G13" s="359" t="s">
        <v>1632</v>
      </c>
      <c r="H13" s="359" t="s">
        <v>1560</v>
      </c>
      <c r="I13" s="359" t="s">
        <v>1549</v>
      </c>
      <c r="J13" s="359" t="s">
        <v>655</v>
      </c>
      <c r="K13" s="359" t="s">
        <v>1616</v>
      </c>
    </row>
    <row r="14" spans="1:16" ht="22.5" x14ac:dyDescent="0.25">
      <c r="A14" s="205">
        <v>12</v>
      </c>
      <c r="B14" s="423" t="s">
        <v>1633</v>
      </c>
      <c r="C14" s="359" t="s">
        <v>1613</v>
      </c>
      <c r="D14" s="359" t="s">
        <v>630</v>
      </c>
      <c r="E14" s="359" t="s">
        <v>1612</v>
      </c>
      <c r="F14" s="359" t="s">
        <v>1615</v>
      </c>
      <c r="G14" s="359" t="s">
        <v>648</v>
      </c>
      <c r="H14" s="359" t="s">
        <v>1614</v>
      </c>
      <c r="I14" s="359" t="s">
        <v>198</v>
      </c>
      <c r="J14" s="359" t="s">
        <v>605</v>
      </c>
      <c r="K14" s="359" t="s">
        <v>1616</v>
      </c>
    </row>
    <row r="15" spans="1:16" x14ac:dyDescent="0.25">
      <c r="A15" s="205">
        <v>13</v>
      </c>
      <c r="B15" s="422">
        <v>40587</v>
      </c>
      <c r="C15" s="359" t="s">
        <v>1561</v>
      </c>
      <c r="D15" s="359" t="s">
        <v>648</v>
      </c>
      <c r="E15" s="359" t="s">
        <v>1613</v>
      </c>
      <c r="F15" s="359" t="s">
        <v>1617</v>
      </c>
      <c r="G15" s="359" t="s">
        <v>1154</v>
      </c>
      <c r="H15" s="359" t="s">
        <v>1615</v>
      </c>
      <c r="I15" s="359" t="s">
        <v>1616</v>
      </c>
      <c r="J15" s="359" t="s">
        <v>1152</v>
      </c>
      <c r="K15" s="359" t="s">
        <v>1618</v>
      </c>
    </row>
    <row r="16" spans="1:16" x14ac:dyDescent="0.25">
      <c r="A16" s="205">
        <v>14</v>
      </c>
      <c r="B16" s="422">
        <v>40594</v>
      </c>
      <c r="C16" s="359" t="s">
        <v>1619</v>
      </c>
      <c r="D16" s="359" t="s">
        <v>661</v>
      </c>
      <c r="E16" s="359" t="s">
        <v>1613</v>
      </c>
      <c r="F16" s="359" t="s">
        <v>1542</v>
      </c>
      <c r="G16" s="359" t="s">
        <v>689</v>
      </c>
      <c r="H16" s="359" t="s">
        <v>1615</v>
      </c>
      <c r="I16" s="359" t="s">
        <v>1616</v>
      </c>
      <c r="J16" s="359" t="s">
        <v>689</v>
      </c>
      <c r="K16" s="359" t="s">
        <v>1620</v>
      </c>
    </row>
    <row r="17" spans="1:11" x14ac:dyDescent="0.25">
      <c r="A17" s="205">
        <v>15</v>
      </c>
      <c r="B17" s="422">
        <v>40615</v>
      </c>
      <c r="C17" s="359" t="s">
        <v>1613</v>
      </c>
      <c r="D17" s="359" t="s">
        <v>624</v>
      </c>
      <c r="E17" s="359" t="s">
        <v>1539</v>
      </c>
      <c r="F17" s="359" t="s">
        <v>1615</v>
      </c>
      <c r="G17" s="359" t="s">
        <v>1151</v>
      </c>
      <c r="H17" s="359" t="s">
        <v>1621</v>
      </c>
      <c r="I17" s="359" t="s">
        <v>1623</v>
      </c>
      <c r="J17" s="359" t="s">
        <v>1634</v>
      </c>
      <c r="K17" s="359" t="s">
        <v>1616</v>
      </c>
    </row>
    <row r="18" spans="1:11" x14ac:dyDescent="0.25">
      <c r="A18" s="205">
        <v>16</v>
      </c>
      <c r="B18" s="422">
        <v>40622</v>
      </c>
      <c r="C18" s="359" t="s">
        <v>1541</v>
      </c>
      <c r="D18" s="359" t="s">
        <v>661</v>
      </c>
      <c r="E18" s="359" t="s">
        <v>1613</v>
      </c>
      <c r="F18" s="359" t="s">
        <v>1545</v>
      </c>
      <c r="G18" s="359" t="s">
        <v>656</v>
      </c>
      <c r="H18" s="359" t="s">
        <v>1615</v>
      </c>
      <c r="I18" s="359" t="s">
        <v>1616</v>
      </c>
      <c r="J18" s="359" t="s">
        <v>1442</v>
      </c>
      <c r="K18" s="359" t="s">
        <v>1624</v>
      </c>
    </row>
    <row r="19" spans="1:11" x14ac:dyDescent="0.25">
      <c r="A19" s="205">
        <v>17</v>
      </c>
      <c r="B19" s="422">
        <v>40636</v>
      </c>
      <c r="C19" s="359" t="s">
        <v>1613</v>
      </c>
      <c r="D19" s="359" t="s">
        <v>638</v>
      </c>
      <c r="E19" s="359" t="s">
        <v>1245</v>
      </c>
      <c r="F19" s="359" t="s">
        <v>1615</v>
      </c>
      <c r="G19" s="359" t="s">
        <v>703</v>
      </c>
      <c r="H19" s="359" t="s">
        <v>1536</v>
      </c>
      <c r="I19" s="359" t="s">
        <v>1626</v>
      </c>
      <c r="J19" s="359" t="s">
        <v>671</v>
      </c>
      <c r="K19" s="359" t="s">
        <v>1616</v>
      </c>
    </row>
    <row r="20" spans="1:11" x14ac:dyDescent="0.25">
      <c r="A20" s="205">
        <v>18</v>
      </c>
      <c r="B20" s="422">
        <v>40643</v>
      </c>
      <c r="C20" s="359" t="s">
        <v>1627</v>
      </c>
      <c r="D20" s="359" t="s">
        <v>1151</v>
      </c>
      <c r="E20" s="359" t="s">
        <v>1613</v>
      </c>
      <c r="F20" s="359" t="s">
        <v>1628</v>
      </c>
      <c r="G20" s="359" t="s">
        <v>705</v>
      </c>
      <c r="H20" s="359" t="s">
        <v>1615</v>
      </c>
      <c r="I20" s="359" t="s">
        <v>1616</v>
      </c>
      <c r="J20" s="359" t="s">
        <v>658</v>
      </c>
      <c r="K20" s="359" t="s">
        <v>1629</v>
      </c>
    </row>
    <row r="21" spans="1:11" x14ac:dyDescent="0.25">
      <c r="A21" s="205">
        <v>19</v>
      </c>
      <c r="B21" s="422">
        <v>40650</v>
      </c>
      <c r="C21" s="359" t="s">
        <v>1613</v>
      </c>
      <c r="D21" s="359" t="s">
        <v>638</v>
      </c>
      <c r="E21" s="359" t="s">
        <v>1630</v>
      </c>
      <c r="F21" s="359" t="s">
        <v>1615</v>
      </c>
      <c r="G21" s="359" t="s">
        <v>611</v>
      </c>
      <c r="H21" s="359" t="s">
        <v>1543</v>
      </c>
      <c r="I21" s="359" t="s">
        <v>1534</v>
      </c>
      <c r="J21" s="359" t="s">
        <v>1473</v>
      </c>
      <c r="K21" s="359" t="s">
        <v>1616</v>
      </c>
    </row>
    <row r="22" spans="1:11" x14ac:dyDescent="0.25">
      <c r="A22" s="205">
        <v>20</v>
      </c>
      <c r="B22" s="422">
        <v>40671</v>
      </c>
      <c r="C22" s="359" t="s">
        <v>1586</v>
      </c>
      <c r="D22" s="359" t="s">
        <v>703</v>
      </c>
      <c r="E22" s="359" t="s">
        <v>1613</v>
      </c>
      <c r="F22" s="359" t="s">
        <v>1554</v>
      </c>
      <c r="G22" s="359" t="s">
        <v>1151</v>
      </c>
      <c r="H22" s="359" t="s">
        <v>1615</v>
      </c>
      <c r="I22" s="359" t="s">
        <v>1616</v>
      </c>
      <c r="J22" s="359" t="s">
        <v>1442</v>
      </c>
      <c r="K22" s="359" t="s">
        <v>1562</v>
      </c>
    </row>
    <row r="23" spans="1:11" x14ac:dyDescent="0.25">
      <c r="A23" s="205">
        <v>21</v>
      </c>
      <c r="B23" s="422">
        <v>40678</v>
      </c>
      <c r="C23" s="359" t="s">
        <v>1613</v>
      </c>
      <c r="D23" s="359" t="s">
        <v>642</v>
      </c>
      <c r="E23" s="359" t="s">
        <v>1631</v>
      </c>
      <c r="F23" s="359" t="s">
        <v>1615</v>
      </c>
      <c r="G23" s="359" t="s">
        <v>1165</v>
      </c>
      <c r="H23" s="359" t="s">
        <v>1551</v>
      </c>
      <c r="I23" s="359" t="s">
        <v>1537</v>
      </c>
      <c r="J23" s="359" t="s">
        <v>1473</v>
      </c>
      <c r="K23" s="359" t="s">
        <v>1616</v>
      </c>
    </row>
    <row r="24" spans="1:11" x14ac:dyDescent="0.25">
      <c r="A24" s="205">
        <v>22</v>
      </c>
      <c r="B24" s="422">
        <v>40685</v>
      </c>
      <c r="C24" s="359" t="s">
        <v>836</v>
      </c>
      <c r="D24" s="359" t="s">
        <v>653</v>
      </c>
      <c r="E24" s="359" t="s">
        <v>1613</v>
      </c>
      <c r="F24" s="359" t="s">
        <v>1560</v>
      </c>
      <c r="G24" s="359" t="s">
        <v>1443</v>
      </c>
      <c r="H24" s="359" t="s">
        <v>1615</v>
      </c>
      <c r="I24" s="359" t="s">
        <v>1616</v>
      </c>
      <c r="J24" s="359" t="s">
        <v>1442</v>
      </c>
      <c r="K24" s="359" t="s">
        <v>1549</v>
      </c>
    </row>
    <row r="25" spans="1:11" x14ac:dyDescent="0.25">
      <c r="A25" s="214"/>
      <c r="B25" s="214"/>
      <c r="C25" s="215"/>
      <c r="D25" s="214"/>
      <c r="E25" s="215"/>
      <c r="F25" s="215"/>
      <c r="G25" s="214"/>
      <c r="H25" s="215"/>
      <c r="I25" s="325"/>
      <c r="J25" s="360"/>
      <c r="K25" s="325"/>
    </row>
    <row r="26" spans="1:11" x14ac:dyDescent="0.25">
      <c r="A26" s="885" t="s">
        <v>520</v>
      </c>
      <c r="B26" s="885"/>
      <c r="C26" s="885"/>
      <c r="D26" s="885"/>
      <c r="E26" s="885"/>
      <c r="F26" s="215"/>
      <c r="G26" s="885" t="s">
        <v>814</v>
      </c>
      <c r="H26" s="885"/>
      <c r="I26" s="885"/>
      <c r="J26" s="885"/>
      <c r="K26" s="885"/>
    </row>
    <row r="27" spans="1:11" x14ac:dyDescent="0.25">
      <c r="A27" s="205" t="s">
        <v>1352</v>
      </c>
      <c r="B27" s="206">
        <v>40419</v>
      </c>
      <c r="C27" s="359" t="s">
        <v>1613</v>
      </c>
      <c r="D27" s="207" t="s">
        <v>656</v>
      </c>
      <c r="E27" s="359" t="s">
        <v>1635</v>
      </c>
      <c r="F27" s="215"/>
      <c r="G27" s="205" t="s">
        <v>1636</v>
      </c>
      <c r="H27" s="206">
        <v>40580</v>
      </c>
      <c r="I27" s="359" t="s">
        <v>1637</v>
      </c>
      <c r="J27" s="359" t="s">
        <v>634</v>
      </c>
      <c r="K27" s="359" t="s">
        <v>1613</v>
      </c>
    </row>
    <row r="28" spans="1:11" x14ac:dyDescent="0.25">
      <c r="A28" s="205" t="s">
        <v>23</v>
      </c>
      <c r="B28" s="206">
        <v>40426</v>
      </c>
      <c r="C28" s="359" t="s">
        <v>1638</v>
      </c>
      <c r="D28" s="424" t="s">
        <v>642</v>
      </c>
      <c r="E28" s="359" t="s">
        <v>1613</v>
      </c>
      <c r="F28"/>
      <c r="G28" s="205" t="s">
        <v>26</v>
      </c>
      <c r="H28" s="206">
        <v>40608</v>
      </c>
      <c r="I28" s="359" t="s">
        <v>1613</v>
      </c>
      <c r="J28" s="359" t="s">
        <v>611</v>
      </c>
      <c r="K28" s="359" t="s">
        <v>1639</v>
      </c>
    </row>
    <row r="29" spans="1:11" x14ac:dyDescent="0.25">
      <c r="A29"/>
      <c r="B29" s="1"/>
      <c r="C29"/>
      <c r="D29" s="1" t="s">
        <v>1640</v>
      </c>
      <c r="E29"/>
      <c r="F29"/>
      <c r="G29" s="205" t="s">
        <v>1641</v>
      </c>
      <c r="H29" s="206">
        <v>40664</v>
      </c>
      <c r="I29" s="359" t="s">
        <v>1642</v>
      </c>
      <c r="J29" s="359" t="s">
        <v>1151</v>
      </c>
      <c r="K29" s="359" t="s">
        <v>1613</v>
      </c>
    </row>
    <row r="30" spans="1:11" x14ac:dyDescent="0.25">
      <c r="A30" s="885" t="s">
        <v>813</v>
      </c>
      <c r="B30" s="885"/>
      <c r="C30" s="885"/>
      <c r="D30" s="885"/>
      <c r="E30" s="885"/>
      <c r="F30"/>
      <c r="G30" s="326"/>
      <c r="H30" s="327"/>
      <c r="I30" s="328"/>
      <c r="J30" s="329"/>
      <c r="K30" s="329"/>
    </row>
    <row r="31" spans="1:11" x14ac:dyDescent="0.25">
      <c r="A31" s="205" t="s">
        <v>23</v>
      </c>
      <c r="B31" s="206">
        <v>40440</v>
      </c>
      <c r="C31" s="359" t="s">
        <v>1613</v>
      </c>
      <c r="D31" s="359" t="s">
        <v>675</v>
      </c>
      <c r="E31" s="359" t="s">
        <v>1643</v>
      </c>
      <c r="F31"/>
      <c r="G31" s="326"/>
      <c r="H31" s="327"/>
      <c r="I31" s="11"/>
      <c r="J31" s="329"/>
      <c r="K31" s="328"/>
    </row>
    <row r="32" spans="1:11" x14ac:dyDescent="0.25">
      <c r="A32" s="205" t="s">
        <v>36</v>
      </c>
      <c r="B32" s="206">
        <v>40454</v>
      </c>
      <c r="C32" s="359" t="s">
        <v>1644</v>
      </c>
      <c r="D32" s="359" t="s">
        <v>662</v>
      </c>
      <c r="E32" s="359" t="s">
        <v>1613</v>
      </c>
      <c r="F32"/>
      <c r="G32" s="1"/>
      <c r="H32"/>
      <c r="I32"/>
      <c r="J32" s="1"/>
      <c r="K32"/>
    </row>
    <row r="33" spans="1:51" x14ac:dyDescent="0.25">
      <c r="A33" s="205" t="s">
        <v>1645</v>
      </c>
      <c r="B33" s="206">
        <v>40482</v>
      </c>
      <c r="C33" s="359" t="s">
        <v>1613</v>
      </c>
      <c r="D33" s="359" t="s">
        <v>638</v>
      </c>
      <c r="E33" s="359" t="s">
        <v>1646</v>
      </c>
      <c r="F33"/>
      <c r="G33" s="1"/>
      <c r="H33"/>
      <c r="I33"/>
      <c r="J33" s="1"/>
      <c r="K33"/>
    </row>
    <row r="34" spans="1:51" x14ac:dyDescent="0.25">
      <c r="A34" s="205" t="s">
        <v>1636</v>
      </c>
      <c r="B34" s="206">
        <v>40502</v>
      </c>
      <c r="C34" s="359" t="s">
        <v>1613</v>
      </c>
      <c r="D34" s="359" t="s">
        <v>662</v>
      </c>
      <c r="E34" s="359" t="s">
        <v>1647</v>
      </c>
      <c r="F34"/>
      <c r="G34" s="1"/>
      <c r="H34"/>
      <c r="I34"/>
      <c r="J34" s="1"/>
      <c r="K34"/>
    </row>
    <row r="42" spans="1:51" x14ac:dyDescent="0.25">
      <c r="M42" s="218" t="s">
        <v>588</v>
      </c>
      <c r="N42" s="916" t="s">
        <v>820</v>
      </c>
      <c r="O42" s="916"/>
      <c r="P42" s="916"/>
      <c r="Q42" s="916"/>
      <c r="R42" s="916"/>
      <c r="S42" s="916"/>
      <c r="T42" s="916"/>
      <c r="U42" s="425" t="s">
        <v>1201</v>
      </c>
      <c r="V42" s="220" t="s">
        <v>1201</v>
      </c>
      <c r="W42" s="220"/>
      <c r="X42" s="220" t="s">
        <v>1202</v>
      </c>
      <c r="Y42" s="220"/>
      <c r="Z42" s="220" t="s">
        <v>1202</v>
      </c>
      <c r="AA42" s="220"/>
      <c r="AB42" s="220"/>
      <c r="AC42" s="220"/>
      <c r="AD42" s="220" t="s">
        <v>1202</v>
      </c>
      <c r="AE42" s="220"/>
      <c r="AF42" s="220"/>
      <c r="AG42" s="220" t="s">
        <v>1202</v>
      </c>
      <c r="AH42" s="220"/>
      <c r="AI42" s="220"/>
      <c r="AJ42" s="220"/>
      <c r="AK42" s="220" t="s">
        <v>1372</v>
      </c>
      <c r="AL42" s="220"/>
      <c r="AM42" s="426"/>
      <c r="AN42" s="427"/>
      <c r="AO42" s="427"/>
      <c r="AP42" s="427" t="s">
        <v>1372</v>
      </c>
      <c r="AQ42" s="427"/>
      <c r="AR42" s="427"/>
      <c r="AS42" s="427"/>
      <c r="AT42" s="427"/>
      <c r="AU42" s="427"/>
      <c r="AV42" s="427" t="s">
        <v>1372</v>
      </c>
      <c r="AW42" s="427"/>
      <c r="AX42" s="427"/>
      <c r="AY42" s="428"/>
    </row>
    <row r="43" spans="1:51" ht="72.75" x14ac:dyDescent="0.25">
      <c r="M43" s="278" t="s">
        <v>823</v>
      </c>
      <c r="N43" s="279" t="s">
        <v>1206</v>
      </c>
      <c r="O43" s="332" t="s">
        <v>825</v>
      </c>
      <c r="P43" s="333" t="s">
        <v>826</v>
      </c>
      <c r="Q43" s="304" t="s">
        <v>827</v>
      </c>
      <c r="R43" s="304" t="s">
        <v>828</v>
      </c>
      <c r="S43" s="304" t="s">
        <v>829</v>
      </c>
      <c r="T43" s="366" t="s">
        <v>830</v>
      </c>
      <c r="U43" s="429" t="s">
        <v>407</v>
      </c>
      <c r="V43" s="430" t="s">
        <v>1648</v>
      </c>
      <c r="W43" s="369" t="s">
        <v>1612</v>
      </c>
      <c r="X43" s="431" t="s">
        <v>118</v>
      </c>
      <c r="Y43" s="370" t="s">
        <v>1561</v>
      </c>
      <c r="Z43" s="431" t="s">
        <v>361</v>
      </c>
      <c r="AA43" s="370" t="s">
        <v>1619</v>
      </c>
      <c r="AB43" s="369" t="s">
        <v>1539</v>
      </c>
      <c r="AC43" s="370" t="s">
        <v>1541</v>
      </c>
      <c r="AD43" s="431" t="s">
        <v>1649</v>
      </c>
      <c r="AE43" s="369" t="s">
        <v>1245</v>
      </c>
      <c r="AF43" s="370" t="s">
        <v>1627</v>
      </c>
      <c r="AG43" s="431" t="s">
        <v>1650</v>
      </c>
      <c r="AH43" s="369" t="s">
        <v>1630</v>
      </c>
      <c r="AI43" s="370" t="s">
        <v>1586</v>
      </c>
      <c r="AJ43" s="369" t="s">
        <v>1631</v>
      </c>
      <c r="AK43" s="431" t="s">
        <v>557</v>
      </c>
      <c r="AL43" s="409" t="s">
        <v>836</v>
      </c>
      <c r="AM43" s="432" t="s">
        <v>1612</v>
      </c>
      <c r="AN43" s="369" t="s">
        <v>1561</v>
      </c>
      <c r="AO43" s="369" t="s">
        <v>1619</v>
      </c>
      <c r="AP43" s="431" t="s">
        <v>1651</v>
      </c>
      <c r="AQ43" s="370" t="s">
        <v>1539</v>
      </c>
      <c r="AR43" s="369" t="s">
        <v>1541</v>
      </c>
      <c r="AS43" s="370" t="s">
        <v>1245</v>
      </c>
      <c r="AT43" s="369" t="s">
        <v>1627</v>
      </c>
      <c r="AU43" s="370" t="s">
        <v>1630</v>
      </c>
      <c r="AV43" s="431" t="s">
        <v>1652</v>
      </c>
      <c r="AW43" s="369" t="s">
        <v>1586</v>
      </c>
      <c r="AX43" s="370" t="s">
        <v>1631</v>
      </c>
      <c r="AY43" s="411" t="s">
        <v>836</v>
      </c>
    </row>
    <row r="44" spans="1:51" x14ac:dyDescent="0.25">
      <c r="M44" s="246" t="s">
        <v>844</v>
      </c>
      <c r="N44" s="433">
        <f t="shared" ref="N44:N58" si="0">SUM(U44:AY44)</f>
        <v>19</v>
      </c>
      <c r="O44" s="434">
        <f t="shared" ref="O44:O58" si="1">SUM(W44,Y44,AA44:AC44,AE44:AF44,AH44:AJ44,AL44:AO44,AQ44,AR44,AS44,AT44,AU44,AW44,AX44,AY44)</f>
        <v>14</v>
      </c>
      <c r="P44" s="337">
        <f t="shared" ref="P44:P58" si="2">SUM(U44,V44,X44,Z44,AD44,AG44,AK44,AP44,AV44)</f>
        <v>5</v>
      </c>
      <c r="Q44" s="308">
        <f t="shared" ref="Q44:Q58" si="3">SUM(W44,Y44,AA44:AC44,AE44:AF44,AH44:AJ44,AL44)</f>
        <v>9</v>
      </c>
      <c r="R44" s="308">
        <f t="shared" ref="R44:R58" si="4">SUM(AM44:AO44,AQ44,AR44,AS44,AT44,AU44,AW44,AX44,AY44)</f>
        <v>5</v>
      </c>
      <c r="S44" s="308">
        <f t="shared" ref="S44:S58" si="5">SUM(Y44,AA44,AC44,AF44,AI44,AL44,AM44,AQ44,AS44,AU44,AX44)</f>
        <v>7</v>
      </c>
      <c r="T44" s="377">
        <f t="shared" ref="T44:T58" si="6">SUM(W44,AB44,AE44,AH44,AJ44,AN44:AO44,AR44,AT44,AW44,AY44)</f>
        <v>7</v>
      </c>
      <c r="U44" s="435"/>
      <c r="V44" s="436"/>
      <c r="W44" s="380">
        <v>1</v>
      </c>
      <c r="X44" s="436">
        <v>1</v>
      </c>
      <c r="Y44" s="381"/>
      <c r="Z44" s="436">
        <v>1</v>
      </c>
      <c r="AA44" s="381"/>
      <c r="AB44" s="380">
        <v>1</v>
      </c>
      <c r="AC44" s="381">
        <v>1</v>
      </c>
      <c r="AD44" s="436">
        <v>2</v>
      </c>
      <c r="AE44" s="380">
        <v>1</v>
      </c>
      <c r="AF44" s="381">
        <v>1</v>
      </c>
      <c r="AG44" s="436">
        <v>1</v>
      </c>
      <c r="AH44" s="380"/>
      <c r="AI44" s="381">
        <v>2</v>
      </c>
      <c r="AJ44" s="380">
        <v>1</v>
      </c>
      <c r="AK44" s="436"/>
      <c r="AL44" s="437">
        <v>1</v>
      </c>
      <c r="AM44" s="414">
        <v>2</v>
      </c>
      <c r="AN44" s="380">
        <v>1</v>
      </c>
      <c r="AO44" s="380">
        <v>1</v>
      </c>
      <c r="AP44" s="436"/>
      <c r="AQ44" s="381"/>
      <c r="AR44" s="380"/>
      <c r="AS44" s="381"/>
      <c r="AT44" s="380"/>
      <c r="AU44" s="381"/>
      <c r="AV44" s="436"/>
      <c r="AW44" s="380"/>
      <c r="AX44" s="381"/>
      <c r="AY44" s="415">
        <v>1</v>
      </c>
    </row>
    <row r="45" spans="1:51" x14ac:dyDescent="0.25">
      <c r="M45" s="236" t="s">
        <v>1653</v>
      </c>
      <c r="N45" s="438">
        <f t="shared" si="0"/>
        <v>14</v>
      </c>
      <c r="O45" s="138">
        <f t="shared" si="1"/>
        <v>13</v>
      </c>
      <c r="P45" s="160">
        <f t="shared" si="2"/>
        <v>1</v>
      </c>
      <c r="Q45" s="86">
        <f t="shared" si="3"/>
        <v>6</v>
      </c>
      <c r="R45" s="86">
        <f t="shared" si="4"/>
        <v>7</v>
      </c>
      <c r="S45" s="86">
        <f t="shared" si="5"/>
        <v>10</v>
      </c>
      <c r="T45" s="387">
        <f t="shared" si="6"/>
        <v>3</v>
      </c>
      <c r="U45" s="439"/>
      <c r="V45" s="91"/>
      <c r="W45" s="89">
        <v>1</v>
      </c>
      <c r="X45" s="91"/>
      <c r="Y45" s="90">
        <v>1</v>
      </c>
      <c r="Z45" s="91"/>
      <c r="AA45" s="90">
        <v>1</v>
      </c>
      <c r="AB45" s="89">
        <v>1</v>
      </c>
      <c r="AC45" s="90"/>
      <c r="AD45" s="91"/>
      <c r="AE45" s="89"/>
      <c r="AF45" s="90">
        <v>2</v>
      </c>
      <c r="AG45" s="91"/>
      <c r="AH45" s="89"/>
      <c r="AI45" s="90"/>
      <c r="AJ45" s="89"/>
      <c r="AK45" s="91">
        <v>1</v>
      </c>
      <c r="AL45" s="199"/>
      <c r="AM45" s="417">
        <v>1</v>
      </c>
      <c r="AN45" s="89"/>
      <c r="AO45" s="89"/>
      <c r="AP45" s="91"/>
      <c r="AQ45" s="90">
        <v>2</v>
      </c>
      <c r="AR45" s="89"/>
      <c r="AS45" s="90">
        <v>1</v>
      </c>
      <c r="AT45" s="89"/>
      <c r="AU45" s="90">
        <v>1</v>
      </c>
      <c r="AV45" s="91"/>
      <c r="AW45" s="89">
        <v>1</v>
      </c>
      <c r="AX45" s="90">
        <v>1</v>
      </c>
      <c r="AY45" s="391"/>
    </row>
    <row r="46" spans="1:51" x14ac:dyDescent="0.25">
      <c r="M46" s="236" t="s">
        <v>841</v>
      </c>
      <c r="N46" s="438">
        <f t="shared" si="0"/>
        <v>7</v>
      </c>
      <c r="O46" s="138">
        <f t="shared" si="1"/>
        <v>5</v>
      </c>
      <c r="P46" s="160">
        <f t="shared" si="2"/>
        <v>2</v>
      </c>
      <c r="Q46" s="86">
        <f t="shared" si="3"/>
        <v>4</v>
      </c>
      <c r="R46" s="86">
        <f t="shared" si="4"/>
        <v>1</v>
      </c>
      <c r="S46" s="86">
        <f t="shared" si="5"/>
        <v>4</v>
      </c>
      <c r="T46" s="387">
        <f t="shared" si="6"/>
        <v>1</v>
      </c>
      <c r="U46" s="439"/>
      <c r="V46" s="91"/>
      <c r="W46" s="89"/>
      <c r="X46" s="91"/>
      <c r="Y46" s="90">
        <v>1</v>
      </c>
      <c r="Z46" s="91"/>
      <c r="AA46" s="90">
        <v>1</v>
      </c>
      <c r="AB46" s="89"/>
      <c r="AC46" s="90">
        <v>1</v>
      </c>
      <c r="AD46" s="91">
        <v>1</v>
      </c>
      <c r="AE46" s="89"/>
      <c r="AF46" s="90">
        <v>1</v>
      </c>
      <c r="AG46" s="91"/>
      <c r="AH46" s="89"/>
      <c r="AI46" s="90"/>
      <c r="AJ46" s="89"/>
      <c r="AK46" s="91">
        <v>1</v>
      </c>
      <c r="AL46" s="199"/>
      <c r="AM46" s="417"/>
      <c r="AN46" s="89"/>
      <c r="AO46" s="89"/>
      <c r="AP46" s="91"/>
      <c r="AQ46" s="90"/>
      <c r="AR46" s="89"/>
      <c r="AS46" s="90"/>
      <c r="AT46" s="89">
        <v>1</v>
      </c>
      <c r="AU46" s="90"/>
      <c r="AV46" s="91"/>
      <c r="AW46" s="89"/>
      <c r="AX46" s="90"/>
      <c r="AY46" s="391"/>
    </row>
    <row r="47" spans="1:51" x14ac:dyDescent="0.25">
      <c r="M47" s="236" t="s">
        <v>1654</v>
      </c>
      <c r="N47" s="438">
        <f t="shared" si="0"/>
        <v>6</v>
      </c>
      <c r="O47" s="138">
        <f t="shared" si="1"/>
        <v>3</v>
      </c>
      <c r="P47" s="160">
        <f t="shared" si="2"/>
        <v>3</v>
      </c>
      <c r="Q47" s="86">
        <f t="shared" si="3"/>
        <v>3</v>
      </c>
      <c r="R47" s="86">
        <f t="shared" si="4"/>
        <v>0</v>
      </c>
      <c r="S47" s="86">
        <f t="shared" si="5"/>
        <v>3</v>
      </c>
      <c r="T47" s="387">
        <f t="shared" si="6"/>
        <v>0</v>
      </c>
      <c r="U47" s="439"/>
      <c r="V47" s="91"/>
      <c r="W47" s="89"/>
      <c r="X47" s="91">
        <v>3</v>
      </c>
      <c r="Y47" s="90">
        <v>2</v>
      </c>
      <c r="Z47" s="91"/>
      <c r="AA47" s="90"/>
      <c r="AB47" s="89"/>
      <c r="AC47" s="90">
        <v>1</v>
      </c>
      <c r="AD47" s="91"/>
      <c r="AE47" s="89"/>
      <c r="AF47" s="90"/>
      <c r="AG47" s="91"/>
      <c r="AH47" s="89"/>
      <c r="AI47" s="90"/>
      <c r="AJ47" s="89"/>
      <c r="AK47" s="91"/>
      <c r="AL47" s="199"/>
      <c r="AM47" s="417"/>
      <c r="AN47" s="89"/>
      <c r="AO47" s="89"/>
      <c r="AP47" s="91"/>
      <c r="AQ47" s="90"/>
      <c r="AR47" s="89"/>
      <c r="AS47" s="90"/>
      <c r="AT47" s="89"/>
      <c r="AU47" s="90"/>
      <c r="AV47" s="91"/>
      <c r="AW47" s="89"/>
      <c r="AX47" s="90"/>
      <c r="AY47" s="391"/>
    </row>
    <row r="48" spans="1:51" x14ac:dyDescent="0.25">
      <c r="M48" s="236" t="s">
        <v>1655</v>
      </c>
      <c r="N48" s="438">
        <f t="shared" si="0"/>
        <v>5</v>
      </c>
      <c r="O48" s="138">
        <f t="shared" si="1"/>
        <v>4</v>
      </c>
      <c r="P48" s="160">
        <f t="shared" si="2"/>
        <v>1</v>
      </c>
      <c r="Q48" s="86">
        <f t="shared" si="3"/>
        <v>3</v>
      </c>
      <c r="R48" s="86">
        <f t="shared" si="4"/>
        <v>1</v>
      </c>
      <c r="S48" s="86">
        <f t="shared" si="5"/>
        <v>1</v>
      </c>
      <c r="T48" s="387">
        <f t="shared" si="6"/>
        <v>3</v>
      </c>
      <c r="U48" s="439"/>
      <c r="V48" s="91"/>
      <c r="W48" s="89">
        <v>2</v>
      </c>
      <c r="X48" s="91"/>
      <c r="Y48" s="90"/>
      <c r="Z48" s="91">
        <v>1</v>
      </c>
      <c r="AA48" s="90"/>
      <c r="AB48" s="89"/>
      <c r="AC48" s="90"/>
      <c r="AD48" s="91"/>
      <c r="AE48" s="89"/>
      <c r="AF48" s="90"/>
      <c r="AG48" s="91"/>
      <c r="AH48" s="89"/>
      <c r="AI48" s="90"/>
      <c r="AJ48" s="89"/>
      <c r="AK48" s="91"/>
      <c r="AL48" s="199">
        <v>1</v>
      </c>
      <c r="AM48" s="417"/>
      <c r="AN48" s="89"/>
      <c r="AO48" s="89"/>
      <c r="AP48" s="91"/>
      <c r="AQ48" s="90"/>
      <c r="AR48" s="89">
        <v>1</v>
      </c>
      <c r="AS48" s="90"/>
      <c r="AT48" s="89"/>
      <c r="AU48" s="90"/>
      <c r="AV48" s="91"/>
      <c r="AW48" s="89"/>
      <c r="AX48" s="90"/>
      <c r="AY48" s="391"/>
    </row>
    <row r="49" spans="13:51" x14ac:dyDescent="0.25">
      <c r="M49" s="236" t="s">
        <v>1656</v>
      </c>
      <c r="N49" s="438">
        <f t="shared" si="0"/>
        <v>5</v>
      </c>
      <c r="O49" s="138">
        <f t="shared" si="1"/>
        <v>3</v>
      </c>
      <c r="P49" s="160">
        <f t="shared" si="2"/>
        <v>2</v>
      </c>
      <c r="Q49" s="86">
        <f t="shared" si="3"/>
        <v>1</v>
      </c>
      <c r="R49" s="86">
        <f t="shared" si="4"/>
        <v>2</v>
      </c>
      <c r="S49" s="86">
        <f t="shared" si="5"/>
        <v>3</v>
      </c>
      <c r="T49" s="387">
        <f t="shared" si="6"/>
        <v>0</v>
      </c>
      <c r="U49" s="439"/>
      <c r="V49" s="91">
        <v>1</v>
      </c>
      <c r="W49" s="89"/>
      <c r="X49" s="91"/>
      <c r="Y49" s="90"/>
      <c r="Z49" s="91"/>
      <c r="AA49" s="90"/>
      <c r="AB49" s="89"/>
      <c r="AC49" s="90"/>
      <c r="AD49" s="91"/>
      <c r="AE49" s="89"/>
      <c r="AF49" s="90"/>
      <c r="AG49" s="91"/>
      <c r="AH49" s="89"/>
      <c r="AI49" s="90"/>
      <c r="AJ49" s="89"/>
      <c r="AK49" s="91">
        <v>1</v>
      </c>
      <c r="AL49" s="199">
        <v>1</v>
      </c>
      <c r="AM49" s="417">
        <v>1</v>
      </c>
      <c r="AN49" s="89"/>
      <c r="AO49" s="89"/>
      <c r="AP49" s="91"/>
      <c r="AQ49" s="90"/>
      <c r="AR49" s="89"/>
      <c r="AS49" s="90">
        <v>1</v>
      </c>
      <c r="AT49" s="89"/>
      <c r="AU49" s="90"/>
      <c r="AV49" s="91"/>
      <c r="AW49" s="89"/>
      <c r="AX49" s="90"/>
      <c r="AY49" s="391"/>
    </row>
    <row r="50" spans="13:51" x14ac:dyDescent="0.25">
      <c r="M50" s="236" t="s">
        <v>1657</v>
      </c>
      <c r="N50" s="438">
        <f t="shared" si="0"/>
        <v>4</v>
      </c>
      <c r="O50" s="138">
        <f t="shared" si="1"/>
        <v>3</v>
      </c>
      <c r="P50" s="160">
        <f t="shared" si="2"/>
        <v>1</v>
      </c>
      <c r="Q50" s="86">
        <f t="shared" si="3"/>
        <v>0</v>
      </c>
      <c r="R50" s="86">
        <f t="shared" si="4"/>
        <v>3</v>
      </c>
      <c r="S50" s="86">
        <f t="shared" si="5"/>
        <v>0</v>
      </c>
      <c r="T50" s="387">
        <f t="shared" si="6"/>
        <v>3</v>
      </c>
      <c r="U50" s="439"/>
      <c r="V50" s="91"/>
      <c r="W50" s="89"/>
      <c r="X50" s="91"/>
      <c r="Y50" s="90"/>
      <c r="Z50" s="91"/>
      <c r="AA50" s="90"/>
      <c r="AB50" s="89"/>
      <c r="AC50" s="90"/>
      <c r="AD50" s="91"/>
      <c r="AE50" s="89"/>
      <c r="AF50" s="90"/>
      <c r="AG50" s="91"/>
      <c r="AH50" s="89"/>
      <c r="AI50" s="90"/>
      <c r="AJ50" s="89"/>
      <c r="AK50" s="91">
        <v>1</v>
      </c>
      <c r="AL50" s="199"/>
      <c r="AM50" s="417"/>
      <c r="AN50" s="89">
        <v>1</v>
      </c>
      <c r="AO50" s="89"/>
      <c r="AP50" s="91"/>
      <c r="AQ50" s="90"/>
      <c r="AR50" s="89"/>
      <c r="AS50" s="90"/>
      <c r="AT50" s="89"/>
      <c r="AU50" s="90"/>
      <c r="AV50" s="91"/>
      <c r="AW50" s="89">
        <v>2</v>
      </c>
      <c r="AX50" s="90"/>
      <c r="AY50" s="391"/>
    </row>
    <row r="51" spans="13:51" x14ac:dyDescent="0.25">
      <c r="M51" s="236" t="s">
        <v>840</v>
      </c>
      <c r="N51" s="438">
        <f t="shared" si="0"/>
        <v>3</v>
      </c>
      <c r="O51" s="138">
        <f t="shared" si="1"/>
        <v>2</v>
      </c>
      <c r="P51" s="160">
        <f t="shared" si="2"/>
        <v>1</v>
      </c>
      <c r="Q51" s="86">
        <f t="shared" si="3"/>
        <v>0</v>
      </c>
      <c r="R51" s="86">
        <f t="shared" si="4"/>
        <v>2</v>
      </c>
      <c r="S51" s="86">
        <f t="shared" si="5"/>
        <v>2</v>
      </c>
      <c r="T51" s="387">
        <f t="shared" si="6"/>
        <v>0</v>
      </c>
      <c r="U51" s="439"/>
      <c r="V51" s="91"/>
      <c r="W51" s="89"/>
      <c r="X51" s="91"/>
      <c r="Y51" s="90"/>
      <c r="Z51" s="91"/>
      <c r="AA51" s="90"/>
      <c r="AB51" s="89"/>
      <c r="AC51" s="90"/>
      <c r="AD51" s="91"/>
      <c r="AE51" s="89"/>
      <c r="AF51" s="90"/>
      <c r="AG51" s="91"/>
      <c r="AH51" s="89"/>
      <c r="AI51" s="90"/>
      <c r="AJ51" s="89"/>
      <c r="AK51" s="91"/>
      <c r="AL51" s="199"/>
      <c r="AM51" s="417"/>
      <c r="AN51" s="89"/>
      <c r="AO51" s="89"/>
      <c r="AP51" s="91">
        <v>1</v>
      </c>
      <c r="AQ51" s="90"/>
      <c r="AR51" s="89"/>
      <c r="AS51" s="90">
        <v>1</v>
      </c>
      <c r="AT51" s="89"/>
      <c r="AU51" s="90">
        <v>1</v>
      </c>
      <c r="AV51" s="91"/>
      <c r="AW51" s="89"/>
      <c r="AX51" s="90"/>
      <c r="AY51" s="391"/>
    </row>
    <row r="52" spans="13:51" x14ac:dyDescent="0.25">
      <c r="M52" s="236" t="s">
        <v>1404</v>
      </c>
      <c r="N52" s="438">
        <f t="shared" si="0"/>
        <v>2</v>
      </c>
      <c r="O52" s="138">
        <f t="shared" si="1"/>
        <v>2</v>
      </c>
      <c r="P52" s="160">
        <f t="shared" si="2"/>
        <v>0</v>
      </c>
      <c r="Q52" s="86">
        <f t="shared" si="3"/>
        <v>0</v>
      </c>
      <c r="R52" s="86">
        <f t="shared" si="4"/>
        <v>2</v>
      </c>
      <c r="S52" s="86">
        <f t="shared" si="5"/>
        <v>1</v>
      </c>
      <c r="T52" s="387">
        <f t="shared" si="6"/>
        <v>1</v>
      </c>
      <c r="U52" s="439"/>
      <c r="V52" s="91"/>
      <c r="W52" s="89"/>
      <c r="X52" s="91"/>
      <c r="Y52" s="90"/>
      <c r="Z52" s="91"/>
      <c r="AA52" s="90"/>
      <c r="AB52" s="89"/>
      <c r="AC52" s="90"/>
      <c r="AD52" s="91"/>
      <c r="AE52" s="89"/>
      <c r="AF52" s="90"/>
      <c r="AG52" s="91"/>
      <c r="AH52" s="89"/>
      <c r="AI52" s="90"/>
      <c r="AJ52" s="89"/>
      <c r="AK52" s="91"/>
      <c r="AL52" s="199"/>
      <c r="AM52" s="417"/>
      <c r="AN52" s="89"/>
      <c r="AO52" s="89"/>
      <c r="AP52" s="91"/>
      <c r="AQ52" s="90"/>
      <c r="AR52" s="89"/>
      <c r="AS52" s="90"/>
      <c r="AT52" s="89"/>
      <c r="AU52" s="90">
        <v>1</v>
      </c>
      <c r="AV52" s="91"/>
      <c r="AW52" s="89">
        <v>1</v>
      </c>
      <c r="AX52" s="90"/>
      <c r="AY52" s="391"/>
    </row>
    <row r="53" spans="13:51" x14ac:dyDescent="0.25">
      <c r="M53" s="236" t="s">
        <v>1391</v>
      </c>
      <c r="N53" s="438">
        <f t="shared" si="0"/>
        <v>2</v>
      </c>
      <c r="O53" s="138">
        <f t="shared" si="1"/>
        <v>1</v>
      </c>
      <c r="P53" s="160">
        <f t="shared" si="2"/>
        <v>1</v>
      </c>
      <c r="Q53" s="86">
        <f t="shared" si="3"/>
        <v>1</v>
      </c>
      <c r="R53" s="86">
        <f t="shared" si="4"/>
        <v>0</v>
      </c>
      <c r="S53" s="86">
        <f t="shared" si="5"/>
        <v>1</v>
      </c>
      <c r="T53" s="387">
        <f t="shared" si="6"/>
        <v>0</v>
      </c>
      <c r="U53" s="439">
        <v>1</v>
      </c>
      <c r="V53" s="91"/>
      <c r="W53" s="89"/>
      <c r="X53" s="91"/>
      <c r="Y53" s="90"/>
      <c r="Z53" s="91"/>
      <c r="AA53" s="90">
        <v>1</v>
      </c>
      <c r="AB53" s="89"/>
      <c r="AC53" s="90"/>
      <c r="AD53" s="91"/>
      <c r="AE53" s="89"/>
      <c r="AF53" s="90"/>
      <c r="AG53" s="91"/>
      <c r="AH53" s="89"/>
      <c r="AI53" s="90"/>
      <c r="AJ53" s="89"/>
      <c r="AK53" s="91"/>
      <c r="AL53" s="199"/>
      <c r="AM53" s="417"/>
      <c r="AN53" s="89"/>
      <c r="AO53" s="89"/>
      <c r="AP53" s="91"/>
      <c r="AQ53" s="90"/>
      <c r="AR53" s="89"/>
      <c r="AS53" s="90"/>
      <c r="AT53" s="89"/>
      <c r="AU53" s="90"/>
      <c r="AV53" s="91"/>
      <c r="AW53" s="89"/>
      <c r="AX53" s="90"/>
      <c r="AY53" s="391"/>
    </row>
    <row r="54" spans="13:51" x14ac:dyDescent="0.25">
      <c r="M54" s="236" t="s">
        <v>1658</v>
      </c>
      <c r="N54" s="438">
        <f t="shared" si="0"/>
        <v>2</v>
      </c>
      <c r="O54" s="138">
        <f t="shared" si="1"/>
        <v>1</v>
      </c>
      <c r="P54" s="160">
        <f t="shared" si="2"/>
        <v>1</v>
      </c>
      <c r="Q54" s="86">
        <f t="shared" si="3"/>
        <v>1</v>
      </c>
      <c r="R54" s="86">
        <f t="shared" si="4"/>
        <v>0</v>
      </c>
      <c r="S54" s="86">
        <f t="shared" si="5"/>
        <v>1</v>
      </c>
      <c r="T54" s="387">
        <f t="shared" si="6"/>
        <v>0</v>
      </c>
      <c r="U54" s="439">
        <v>1</v>
      </c>
      <c r="V54" s="91"/>
      <c r="W54" s="89"/>
      <c r="X54" s="91"/>
      <c r="Y54" s="90">
        <v>1</v>
      </c>
      <c r="Z54" s="91"/>
      <c r="AA54" s="90"/>
      <c r="AB54" s="89"/>
      <c r="AC54" s="90"/>
      <c r="AD54" s="91"/>
      <c r="AE54" s="89"/>
      <c r="AF54" s="90"/>
      <c r="AG54" s="91"/>
      <c r="AH54" s="89"/>
      <c r="AI54" s="90"/>
      <c r="AJ54" s="89"/>
      <c r="AK54" s="91"/>
      <c r="AL54" s="199"/>
      <c r="AM54" s="417"/>
      <c r="AN54" s="89"/>
      <c r="AO54" s="89"/>
      <c r="AP54" s="91"/>
      <c r="AQ54" s="90"/>
      <c r="AR54" s="89"/>
      <c r="AS54" s="90"/>
      <c r="AT54" s="89"/>
      <c r="AU54" s="90"/>
      <c r="AV54" s="91"/>
      <c r="AW54" s="89"/>
      <c r="AX54" s="90"/>
      <c r="AY54" s="391"/>
    </row>
    <row r="55" spans="13:51" x14ac:dyDescent="0.25">
      <c r="M55" s="236" t="s">
        <v>1659</v>
      </c>
      <c r="N55" s="438">
        <f t="shared" si="0"/>
        <v>1</v>
      </c>
      <c r="O55" s="138">
        <f t="shared" si="1"/>
        <v>1</v>
      </c>
      <c r="P55" s="160">
        <f t="shared" si="2"/>
        <v>0</v>
      </c>
      <c r="Q55" s="86">
        <f t="shared" si="3"/>
        <v>0</v>
      </c>
      <c r="R55" s="86">
        <f t="shared" si="4"/>
        <v>1</v>
      </c>
      <c r="S55" s="86">
        <f t="shared" si="5"/>
        <v>0</v>
      </c>
      <c r="T55" s="387">
        <f t="shared" si="6"/>
        <v>1</v>
      </c>
      <c r="U55" s="439"/>
      <c r="V55" s="91"/>
      <c r="W55" s="89"/>
      <c r="X55" s="91"/>
      <c r="Y55" s="90"/>
      <c r="Z55" s="91"/>
      <c r="AA55" s="90"/>
      <c r="AB55" s="89"/>
      <c r="AC55" s="90"/>
      <c r="AD55" s="91"/>
      <c r="AE55" s="89"/>
      <c r="AF55" s="90"/>
      <c r="AG55" s="91"/>
      <c r="AH55" s="89"/>
      <c r="AI55" s="90"/>
      <c r="AJ55" s="89"/>
      <c r="AK55" s="91"/>
      <c r="AL55" s="199"/>
      <c r="AM55" s="417"/>
      <c r="AN55" s="89"/>
      <c r="AO55" s="89"/>
      <c r="AP55" s="91"/>
      <c r="AQ55" s="90"/>
      <c r="AR55" s="89"/>
      <c r="AS55" s="90"/>
      <c r="AT55" s="89"/>
      <c r="AU55" s="90"/>
      <c r="AV55" s="91"/>
      <c r="AW55" s="89">
        <v>1</v>
      </c>
      <c r="AX55" s="90"/>
      <c r="AY55" s="391"/>
    </row>
    <row r="56" spans="13:51" x14ac:dyDescent="0.25">
      <c r="M56" s="236" t="s">
        <v>1388</v>
      </c>
      <c r="N56" s="438">
        <f t="shared" si="0"/>
        <v>1</v>
      </c>
      <c r="O56" s="138">
        <f t="shared" si="1"/>
        <v>1</v>
      </c>
      <c r="P56" s="160">
        <f t="shared" si="2"/>
        <v>0</v>
      </c>
      <c r="Q56" s="86">
        <f t="shared" si="3"/>
        <v>0</v>
      </c>
      <c r="R56" s="86">
        <f t="shared" si="4"/>
        <v>1</v>
      </c>
      <c r="S56" s="86">
        <f t="shared" si="5"/>
        <v>0</v>
      </c>
      <c r="T56" s="387">
        <f t="shared" si="6"/>
        <v>1</v>
      </c>
      <c r="U56" s="439"/>
      <c r="V56" s="91"/>
      <c r="W56" s="89"/>
      <c r="X56" s="91"/>
      <c r="Y56" s="90"/>
      <c r="Z56" s="91"/>
      <c r="AA56" s="90"/>
      <c r="AB56" s="89"/>
      <c r="AC56" s="90"/>
      <c r="AD56" s="91"/>
      <c r="AE56" s="89"/>
      <c r="AF56" s="90"/>
      <c r="AG56" s="91"/>
      <c r="AH56" s="89"/>
      <c r="AI56" s="90"/>
      <c r="AJ56" s="89"/>
      <c r="AK56" s="91"/>
      <c r="AL56" s="199"/>
      <c r="AM56" s="417"/>
      <c r="AN56" s="89"/>
      <c r="AO56" s="89"/>
      <c r="AP56" s="91"/>
      <c r="AQ56" s="90"/>
      <c r="AR56" s="89"/>
      <c r="AS56" s="90"/>
      <c r="AT56" s="89"/>
      <c r="AU56" s="90"/>
      <c r="AV56" s="91"/>
      <c r="AW56" s="89"/>
      <c r="AX56" s="90"/>
      <c r="AY56" s="391">
        <v>1</v>
      </c>
    </row>
    <row r="57" spans="13:51" x14ac:dyDescent="0.25">
      <c r="M57" s="255" t="s">
        <v>537</v>
      </c>
      <c r="N57" s="440">
        <f t="shared" si="0"/>
        <v>2</v>
      </c>
      <c r="O57" s="441">
        <f t="shared" si="1"/>
        <v>0</v>
      </c>
      <c r="P57" s="395">
        <f t="shared" si="2"/>
        <v>2</v>
      </c>
      <c r="Q57" s="396">
        <f t="shared" si="3"/>
        <v>0</v>
      </c>
      <c r="R57" s="396">
        <f t="shared" si="4"/>
        <v>0</v>
      </c>
      <c r="S57" s="396">
        <f t="shared" si="5"/>
        <v>0</v>
      </c>
      <c r="T57" s="397">
        <f t="shared" si="6"/>
        <v>0</v>
      </c>
      <c r="U57" s="439">
        <v>1</v>
      </c>
      <c r="V57" s="91"/>
      <c r="W57" s="89"/>
      <c r="X57" s="91"/>
      <c r="Y57" s="90"/>
      <c r="Z57" s="91"/>
      <c r="AA57" s="90"/>
      <c r="AB57" s="89"/>
      <c r="AC57" s="90"/>
      <c r="AD57" s="91"/>
      <c r="AE57" s="89"/>
      <c r="AF57" s="90"/>
      <c r="AG57" s="91"/>
      <c r="AH57" s="89"/>
      <c r="AI57" s="90"/>
      <c r="AJ57" s="89"/>
      <c r="AK57" s="91"/>
      <c r="AL57" s="199"/>
      <c r="AM57" s="417"/>
      <c r="AN57" s="89"/>
      <c r="AO57" s="89"/>
      <c r="AP57" s="91"/>
      <c r="AQ57" s="90"/>
      <c r="AR57" s="89"/>
      <c r="AS57" s="90"/>
      <c r="AT57" s="89"/>
      <c r="AU57" s="90"/>
      <c r="AV57" s="91">
        <v>1</v>
      </c>
      <c r="AW57" s="89"/>
      <c r="AX57" s="90"/>
      <c r="AY57" s="391"/>
    </row>
    <row r="58" spans="13:51" x14ac:dyDescent="0.25">
      <c r="M58" s="266" t="s">
        <v>849</v>
      </c>
      <c r="N58" s="316">
        <f t="shared" si="0"/>
        <v>73</v>
      </c>
      <c r="O58" s="406">
        <f t="shared" si="1"/>
        <v>53</v>
      </c>
      <c r="P58" s="407">
        <f t="shared" si="2"/>
        <v>20</v>
      </c>
      <c r="Q58" s="318">
        <f t="shared" si="3"/>
        <v>28</v>
      </c>
      <c r="R58" s="318">
        <f t="shared" si="4"/>
        <v>25</v>
      </c>
      <c r="S58" s="318">
        <f t="shared" si="5"/>
        <v>33</v>
      </c>
      <c r="T58" s="442">
        <f t="shared" si="6"/>
        <v>20</v>
      </c>
      <c r="U58" s="102">
        <f t="shared" ref="U58:AY58" si="7">SUM(U44:U57)</f>
        <v>3</v>
      </c>
      <c r="V58" s="102">
        <f t="shared" si="7"/>
        <v>1</v>
      </c>
      <c r="W58" s="103">
        <f t="shared" si="7"/>
        <v>4</v>
      </c>
      <c r="X58" s="102">
        <f t="shared" si="7"/>
        <v>4</v>
      </c>
      <c r="Y58" s="104">
        <f t="shared" si="7"/>
        <v>5</v>
      </c>
      <c r="Z58" s="102">
        <f t="shared" si="7"/>
        <v>2</v>
      </c>
      <c r="AA58" s="104">
        <f t="shared" si="7"/>
        <v>3</v>
      </c>
      <c r="AB58" s="103">
        <f t="shared" si="7"/>
        <v>2</v>
      </c>
      <c r="AC58" s="104">
        <f t="shared" si="7"/>
        <v>3</v>
      </c>
      <c r="AD58" s="102">
        <f t="shared" si="7"/>
        <v>3</v>
      </c>
      <c r="AE58" s="103">
        <f t="shared" si="7"/>
        <v>1</v>
      </c>
      <c r="AF58" s="104">
        <f t="shared" si="7"/>
        <v>4</v>
      </c>
      <c r="AG58" s="102">
        <f t="shared" si="7"/>
        <v>1</v>
      </c>
      <c r="AH58" s="103">
        <f t="shared" si="7"/>
        <v>0</v>
      </c>
      <c r="AI58" s="104">
        <f t="shared" si="7"/>
        <v>2</v>
      </c>
      <c r="AJ58" s="103">
        <f t="shared" si="7"/>
        <v>1</v>
      </c>
      <c r="AK58" s="102">
        <f t="shared" si="7"/>
        <v>4</v>
      </c>
      <c r="AL58" s="443">
        <f t="shared" si="7"/>
        <v>3</v>
      </c>
      <c r="AM58" s="346">
        <f t="shared" si="7"/>
        <v>4</v>
      </c>
      <c r="AN58" s="103">
        <f t="shared" si="7"/>
        <v>2</v>
      </c>
      <c r="AO58" s="103">
        <f t="shared" si="7"/>
        <v>1</v>
      </c>
      <c r="AP58" s="102">
        <f t="shared" si="7"/>
        <v>1</v>
      </c>
      <c r="AQ58" s="104">
        <f t="shared" si="7"/>
        <v>2</v>
      </c>
      <c r="AR58" s="103">
        <f t="shared" si="7"/>
        <v>1</v>
      </c>
      <c r="AS58" s="104">
        <f t="shared" si="7"/>
        <v>3</v>
      </c>
      <c r="AT58" s="103">
        <f t="shared" si="7"/>
        <v>1</v>
      </c>
      <c r="AU58" s="104">
        <f t="shared" si="7"/>
        <v>3</v>
      </c>
      <c r="AV58" s="102">
        <f t="shared" si="7"/>
        <v>1</v>
      </c>
      <c r="AW58" s="103">
        <f t="shared" si="7"/>
        <v>5</v>
      </c>
      <c r="AX58" s="104">
        <f t="shared" si="7"/>
        <v>1</v>
      </c>
      <c r="AY58" s="270">
        <f t="shared" si="7"/>
        <v>2</v>
      </c>
    </row>
    <row r="59" spans="13:51" x14ac:dyDescent="0.25">
      <c r="M59" s="189"/>
      <c r="N59" s="141"/>
      <c r="O59" s="141"/>
      <c r="P59" s="141"/>
      <c r="Q59" s="141"/>
      <c r="R59" s="141"/>
      <c r="S59" s="141"/>
      <c r="T59" s="141"/>
      <c r="U59" s="141"/>
      <c r="V59" s="141"/>
      <c r="W59" s="141"/>
      <c r="X59" s="141"/>
      <c r="Y59" s="141"/>
      <c r="Z59" s="141"/>
      <c r="AA59" s="141"/>
      <c r="AB59" s="141"/>
      <c r="AC59" s="141"/>
      <c r="AD59" s="141"/>
      <c r="AE59" s="141"/>
      <c r="AF59" s="141"/>
      <c r="AG59" s="141"/>
      <c r="AH59" s="141"/>
      <c r="AI59" s="141"/>
      <c r="AJ59" s="141"/>
      <c r="AK59" s="141"/>
      <c r="AL59" s="141"/>
      <c r="AM59" s="141"/>
      <c r="AN59" s="141"/>
      <c r="AO59" s="141"/>
      <c r="AP59" s="141"/>
      <c r="AQ59" s="141"/>
      <c r="AR59" s="141"/>
      <c r="AS59" s="141"/>
      <c r="AT59" s="141"/>
      <c r="AU59" s="141"/>
      <c r="AV59" s="141"/>
      <c r="AW59" s="141"/>
      <c r="AX59" s="141"/>
      <c r="AY59" s="141"/>
    </row>
    <row r="60" spans="13:51" x14ac:dyDescent="0.25">
      <c r="M60" s="218" t="s">
        <v>591</v>
      </c>
      <c r="N60" s="916" t="s">
        <v>820</v>
      </c>
      <c r="O60" s="916"/>
      <c r="P60" s="916"/>
      <c r="Q60" s="916"/>
      <c r="R60" s="916"/>
      <c r="S60" s="916"/>
      <c r="T60" s="916"/>
      <c r="U60" s="425"/>
      <c r="V60" s="220"/>
      <c r="W60" s="220"/>
      <c r="X60" s="220"/>
      <c r="Y60" s="220"/>
      <c r="Z60" s="220"/>
      <c r="AA60" s="220"/>
      <c r="AB60" s="220"/>
      <c r="AC60" s="220"/>
      <c r="AD60" s="220"/>
      <c r="AE60" s="220"/>
      <c r="AF60" s="220"/>
      <c r="AG60" s="220"/>
      <c r="AH60" s="220"/>
      <c r="AI60" s="220"/>
      <c r="AJ60" s="220"/>
      <c r="AK60" s="220"/>
      <c r="AL60" s="220"/>
      <c r="AM60" s="917" t="s">
        <v>822</v>
      </c>
      <c r="AN60" s="917"/>
      <c r="AO60" s="917"/>
      <c r="AP60" s="917"/>
      <c r="AQ60" s="917"/>
      <c r="AR60" s="917"/>
      <c r="AS60" s="917"/>
      <c r="AT60" s="917"/>
      <c r="AU60" s="917"/>
      <c r="AV60" s="917"/>
      <c r="AW60" s="917"/>
      <c r="AX60" s="917"/>
      <c r="AY60" s="917"/>
    </row>
    <row r="61" spans="13:51" ht="88.5" x14ac:dyDescent="0.25">
      <c r="M61" s="278" t="s">
        <v>823</v>
      </c>
      <c r="N61" s="279" t="s">
        <v>1206</v>
      </c>
      <c r="O61" s="332" t="s">
        <v>825</v>
      </c>
      <c r="P61" s="444"/>
      <c r="Q61" s="304" t="s">
        <v>827</v>
      </c>
      <c r="R61" s="304" t="s">
        <v>828</v>
      </c>
      <c r="S61" s="304" t="s">
        <v>829</v>
      </c>
      <c r="T61" s="366" t="s">
        <v>830</v>
      </c>
      <c r="U61" s="429"/>
      <c r="V61" s="430"/>
      <c r="W61" s="369" t="s">
        <v>1614</v>
      </c>
      <c r="X61" s="445"/>
      <c r="Y61" s="370" t="s">
        <v>1617</v>
      </c>
      <c r="Z61" s="445"/>
      <c r="AA61" s="370" t="s">
        <v>1542</v>
      </c>
      <c r="AB61" s="369" t="s">
        <v>1621</v>
      </c>
      <c r="AC61" s="370" t="s">
        <v>1545</v>
      </c>
      <c r="AD61" s="445"/>
      <c r="AE61" s="369" t="s">
        <v>1536</v>
      </c>
      <c r="AF61" s="370" t="s">
        <v>1628</v>
      </c>
      <c r="AG61" s="445"/>
      <c r="AH61" s="369" t="s">
        <v>1543</v>
      </c>
      <c r="AI61" s="370" t="s">
        <v>1554</v>
      </c>
      <c r="AJ61" s="369" t="s">
        <v>1551</v>
      </c>
      <c r="AK61" s="445"/>
      <c r="AL61" s="370" t="s">
        <v>1560</v>
      </c>
      <c r="AM61" s="370" t="s">
        <v>1614</v>
      </c>
      <c r="AN61" s="369" t="s">
        <v>1617</v>
      </c>
      <c r="AO61" s="369" t="s">
        <v>1542</v>
      </c>
      <c r="AP61" s="431"/>
      <c r="AQ61" s="370" t="s">
        <v>1621</v>
      </c>
      <c r="AR61" s="369" t="s">
        <v>1545</v>
      </c>
      <c r="AS61" s="370" t="s">
        <v>1536</v>
      </c>
      <c r="AT61" s="369" t="s">
        <v>1628</v>
      </c>
      <c r="AU61" s="370" t="s">
        <v>1543</v>
      </c>
      <c r="AV61" s="431"/>
      <c r="AW61" s="369" t="s">
        <v>1554</v>
      </c>
      <c r="AX61" s="370" t="s">
        <v>1551</v>
      </c>
      <c r="AY61" s="411" t="s">
        <v>1560</v>
      </c>
    </row>
    <row r="62" spans="13:51" x14ac:dyDescent="0.25">
      <c r="M62" s="246" t="s">
        <v>840</v>
      </c>
      <c r="N62" s="433">
        <f t="shared" ref="N62:N76" si="8">SUM(U62:AY62)</f>
        <v>4</v>
      </c>
      <c r="O62" s="434">
        <f t="shared" ref="O62:O76" si="9">SUM(W62,Y62,AA62:AC62,AE62:AF62,AH62:AJ62,AL62:AY62)</f>
        <v>4</v>
      </c>
      <c r="P62" s="446"/>
      <c r="Q62" s="308">
        <f t="shared" ref="Q62:Q76" si="10">SUM(W62,Y62,AA62:AC62,AE62:AF62,AH62:AJ62,AL62)</f>
        <v>4</v>
      </c>
      <c r="R62" s="308">
        <f t="shared" ref="R62:R76" si="11">SUM(AM62:AY62)</f>
        <v>0</v>
      </c>
      <c r="S62" s="308">
        <f t="shared" ref="S62:S76" si="12">SUM(Y62,AA62,AC62,AF62,AI62,AL62,AM62,AQ62,AS62,AU62,AX62)</f>
        <v>3</v>
      </c>
      <c r="T62" s="377">
        <f t="shared" ref="T62:T76" si="13">SUM(W62,AB62,AE62,AH62,AJ62,AN62:AO62,AR62,AT62,AW62,AY62)</f>
        <v>1</v>
      </c>
      <c r="U62" s="435"/>
      <c r="V62" s="436"/>
      <c r="W62" s="380"/>
      <c r="X62" s="436"/>
      <c r="Y62" s="381"/>
      <c r="Z62" s="436"/>
      <c r="AA62" s="381"/>
      <c r="AB62" s="380">
        <v>1</v>
      </c>
      <c r="AC62" s="381"/>
      <c r="AD62" s="436"/>
      <c r="AE62" s="380"/>
      <c r="AF62" s="381">
        <v>1</v>
      </c>
      <c r="AG62" s="436"/>
      <c r="AH62" s="380"/>
      <c r="AI62" s="381"/>
      <c r="AJ62" s="380"/>
      <c r="AK62" s="436"/>
      <c r="AL62" s="437">
        <v>2</v>
      </c>
      <c r="AM62" s="414"/>
      <c r="AN62" s="380"/>
      <c r="AO62" s="380"/>
      <c r="AP62" s="436"/>
      <c r="AQ62" s="381"/>
      <c r="AR62" s="380"/>
      <c r="AS62" s="381"/>
      <c r="AT62" s="380"/>
      <c r="AU62" s="381"/>
      <c r="AV62" s="436"/>
      <c r="AW62" s="380"/>
      <c r="AX62" s="381"/>
      <c r="AY62" s="415"/>
    </row>
    <row r="63" spans="13:51" x14ac:dyDescent="0.25">
      <c r="M63" s="236" t="s">
        <v>1660</v>
      </c>
      <c r="N63" s="438">
        <f t="shared" si="8"/>
        <v>4</v>
      </c>
      <c r="O63" s="138">
        <f t="shared" si="9"/>
        <v>4</v>
      </c>
      <c r="P63" s="139"/>
      <c r="Q63" s="86">
        <f t="shared" si="10"/>
        <v>0</v>
      </c>
      <c r="R63" s="86">
        <f t="shared" si="11"/>
        <v>4</v>
      </c>
      <c r="S63" s="86">
        <f t="shared" si="12"/>
        <v>1</v>
      </c>
      <c r="T63" s="387">
        <f t="shared" si="13"/>
        <v>3</v>
      </c>
      <c r="U63" s="439"/>
      <c r="V63" s="91"/>
      <c r="W63" s="89"/>
      <c r="X63" s="91"/>
      <c r="Y63" s="90"/>
      <c r="Z63" s="91"/>
      <c r="AA63" s="90"/>
      <c r="AB63" s="89"/>
      <c r="AC63" s="90"/>
      <c r="AD63" s="91"/>
      <c r="AE63" s="89"/>
      <c r="AF63" s="90"/>
      <c r="AG63" s="91"/>
      <c r="AH63" s="89"/>
      <c r="AI63" s="90"/>
      <c r="AJ63" s="89"/>
      <c r="AK63" s="91"/>
      <c r="AL63" s="199"/>
      <c r="AM63" s="417"/>
      <c r="AN63" s="89"/>
      <c r="AO63" s="89">
        <v>1</v>
      </c>
      <c r="AP63" s="91"/>
      <c r="AQ63" s="90">
        <v>1</v>
      </c>
      <c r="AR63" s="89"/>
      <c r="AS63" s="90"/>
      <c r="AT63" s="89"/>
      <c r="AU63" s="90"/>
      <c r="AV63" s="91"/>
      <c r="AW63" s="89"/>
      <c r="AX63" s="90"/>
      <c r="AY63" s="391">
        <v>2</v>
      </c>
    </row>
    <row r="64" spans="13:51" x14ac:dyDescent="0.25">
      <c r="M64" s="236" t="s">
        <v>1661</v>
      </c>
      <c r="N64" s="438">
        <f t="shared" si="8"/>
        <v>3</v>
      </c>
      <c r="O64" s="138">
        <f t="shared" si="9"/>
        <v>3</v>
      </c>
      <c r="P64" s="139"/>
      <c r="Q64" s="86">
        <f t="shared" si="10"/>
        <v>3</v>
      </c>
      <c r="R64" s="86">
        <f t="shared" si="11"/>
        <v>0</v>
      </c>
      <c r="S64" s="86">
        <f t="shared" si="12"/>
        <v>2</v>
      </c>
      <c r="T64" s="387">
        <f t="shared" si="13"/>
        <v>1</v>
      </c>
      <c r="U64" s="439"/>
      <c r="V64" s="91"/>
      <c r="W64" s="89"/>
      <c r="X64" s="91"/>
      <c r="Y64" s="90"/>
      <c r="Z64" s="91"/>
      <c r="AA64" s="90"/>
      <c r="AB64" s="89"/>
      <c r="AC64" s="90"/>
      <c r="AD64" s="91"/>
      <c r="AE64" s="89"/>
      <c r="AF64" s="90"/>
      <c r="AG64" s="91"/>
      <c r="AH64" s="89"/>
      <c r="AI64" s="90">
        <v>1</v>
      </c>
      <c r="AJ64" s="89">
        <v>1</v>
      </c>
      <c r="AK64" s="91"/>
      <c r="AL64" s="199">
        <v>1</v>
      </c>
      <c r="AM64" s="417"/>
      <c r="AN64" s="89"/>
      <c r="AO64" s="89"/>
      <c r="AP64" s="91"/>
      <c r="AQ64" s="90"/>
      <c r="AR64" s="89"/>
      <c r="AS64" s="90"/>
      <c r="AT64" s="89"/>
      <c r="AU64" s="90"/>
      <c r="AV64" s="91"/>
      <c r="AW64" s="89"/>
      <c r="AX64" s="90"/>
      <c r="AY64" s="391"/>
    </row>
    <row r="65" spans="13:51" x14ac:dyDescent="0.25">
      <c r="M65" s="236" t="s">
        <v>1404</v>
      </c>
      <c r="N65" s="438">
        <f t="shared" si="8"/>
        <v>2</v>
      </c>
      <c r="O65" s="138">
        <f t="shared" si="9"/>
        <v>2</v>
      </c>
      <c r="P65" s="139"/>
      <c r="Q65" s="86">
        <f t="shared" si="10"/>
        <v>2</v>
      </c>
      <c r="R65" s="86">
        <f t="shared" si="11"/>
        <v>0</v>
      </c>
      <c r="S65" s="86">
        <f t="shared" si="12"/>
        <v>0</v>
      </c>
      <c r="T65" s="387">
        <f t="shared" si="13"/>
        <v>2</v>
      </c>
      <c r="U65" s="439"/>
      <c r="V65" s="91"/>
      <c r="W65" s="89"/>
      <c r="X65" s="91"/>
      <c r="Y65" s="90"/>
      <c r="Z65" s="91"/>
      <c r="AA65" s="90"/>
      <c r="AB65" s="89">
        <v>1</v>
      </c>
      <c r="AC65" s="90"/>
      <c r="AD65" s="91"/>
      <c r="AE65" s="89">
        <v>1</v>
      </c>
      <c r="AF65" s="90"/>
      <c r="AG65" s="91"/>
      <c r="AH65" s="89"/>
      <c r="AI65" s="90"/>
      <c r="AJ65" s="89"/>
      <c r="AK65" s="91"/>
      <c r="AL65" s="199"/>
      <c r="AM65" s="417"/>
      <c r="AN65" s="89"/>
      <c r="AO65" s="89"/>
      <c r="AP65" s="91"/>
      <c r="AQ65" s="90"/>
      <c r="AR65" s="89"/>
      <c r="AS65" s="90"/>
      <c r="AT65" s="89"/>
      <c r="AU65" s="90"/>
      <c r="AV65" s="91"/>
      <c r="AW65" s="89"/>
      <c r="AX65" s="90"/>
      <c r="AY65" s="391"/>
    </row>
    <row r="66" spans="13:51" x14ac:dyDescent="0.25">
      <c r="M66" s="236" t="s">
        <v>838</v>
      </c>
      <c r="N66" s="438">
        <f t="shared" si="8"/>
        <v>2</v>
      </c>
      <c r="O66" s="138">
        <f t="shared" si="9"/>
        <v>2</v>
      </c>
      <c r="P66" s="139"/>
      <c r="Q66" s="86">
        <f t="shared" si="10"/>
        <v>0</v>
      </c>
      <c r="R66" s="86">
        <f t="shared" si="11"/>
        <v>2</v>
      </c>
      <c r="S66" s="86">
        <f t="shared" si="12"/>
        <v>0</v>
      </c>
      <c r="T66" s="387">
        <f t="shared" si="13"/>
        <v>2</v>
      </c>
      <c r="U66" s="439"/>
      <c r="V66" s="91"/>
      <c r="W66" s="89"/>
      <c r="X66" s="91"/>
      <c r="Y66" s="90"/>
      <c r="Z66" s="91"/>
      <c r="AA66" s="90"/>
      <c r="AB66" s="89"/>
      <c r="AC66" s="90"/>
      <c r="AD66" s="91"/>
      <c r="AE66" s="89"/>
      <c r="AF66" s="90"/>
      <c r="AG66" s="91"/>
      <c r="AH66" s="89"/>
      <c r="AI66" s="90"/>
      <c r="AJ66" s="89"/>
      <c r="AK66" s="91"/>
      <c r="AL66" s="199"/>
      <c r="AM66" s="417"/>
      <c r="AN66" s="89"/>
      <c r="AO66" s="89">
        <v>2</v>
      </c>
      <c r="AP66" s="91"/>
      <c r="AQ66" s="90"/>
      <c r="AR66" s="89"/>
      <c r="AS66" s="90"/>
      <c r="AT66" s="89"/>
      <c r="AU66" s="90"/>
      <c r="AV66" s="91"/>
      <c r="AW66" s="89"/>
      <c r="AX66" s="90"/>
      <c r="AY66" s="391"/>
    </row>
    <row r="67" spans="13:51" x14ac:dyDescent="0.25">
      <c r="M67" s="236" t="s">
        <v>844</v>
      </c>
      <c r="N67" s="438">
        <f t="shared" si="8"/>
        <v>2</v>
      </c>
      <c r="O67" s="138">
        <f t="shared" si="9"/>
        <v>2</v>
      </c>
      <c r="P67" s="139"/>
      <c r="Q67" s="86">
        <f t="shared" si="10"/>
        <v>0</v>
      </c>
      <c r="R67" s="86">
        <f t="shared" si="11"/>
        <v>2</v>
      </c>
      <c r="S67" s="86">
        <f t="shared" si="12"/>
        <v>2</v>
      </c>
      <c r="T67" s="387">
        <f t="shared" si="13"/>
        <v>0</v>
      </c>
      <c r="U67" s="439"/>
      <c r="V67" s="91"/>
      <c r="W67" s="89"/>
      <c r="X67" s="91"/>
      <c r="Y67" s="90"/>
      <c r="Z67" s="91"/>
      <c r="AA67" s="90"/>
      <c r="AB67" s="89"/>
      <c r="AC67" s="90"/>
      <c r="AD67" s="91"/>
      <c r="AE67" s="89"/>
      <c r="AF67" s="90"/>
      <c r="AG67" s="91"/>
      <c r="AH67" s="89"/>
      <c r="AI67" s="90"/>
      <c r="AJ67" s="89"/>
      <c r="AK67" s="91"/>
      <c r="AL67" s="199"/>
      <c r="AM67" s="417">
        <v>2</v>
      </c>
      <c r="AN67" s="89"/>
      <c r="AO67" s="89"/>
      <c r="AP67" s="91"/>
      <c r="AQ67" s="90"/>
      <c r="AR67" s="89"/>
      <c r="AS67" s="90"/>
      <c r="AT67" s="89"/>
      <c r="AU67" s="90"/>
      <c r="AV67" s="91"/>
      <c r="AW67" s="89"/>
      <c r="AX67" s="90"/>
      <c r="AY67" s="391"/>
    </row>
    <row r="68" spans="13:51" x14ac:dyDescent="0.25">
      <c r="M68" s="236" t="s">
        <v>1662</v>
      </c>
      <c r="N68" s="438">
        <f t="shared" si="8"/>
        <v>2</v>
      </c>
      <c r="O68" s="138">
        <f t="shared" si="9"/>
        <v>2</v>
      </c>
      <c r="P68" s="139"/>
      <c r="Q68" s="86">
        <f t="shared" si="10"/>
        <v>0</v>
      </c>
      <c r="R68" s="86">
        <f t="shared" si="11"/>
        <v>2</v>
      </c>
      <c r="S68" s="86">
        <f t="shared" si="12"/>
        <v>1</v>
      </c>
      <c r="T68" s="387">
        <f t="shared" si="13"/>
        <v>1</v>
      </c>
      <c r="U68" s="439"/>
      <c r="V68" s="91"/>
      <c r="W68" s="89"/>
      <c r="X68" s="91"/>
      <c r="Y68" s="90"/>
      <c r="Z68" s="91"/>
      <c r="AA68" s="90"/>
      <c r="AB68" s="89"/>
      <c r="AC68" s="90"/>
      <c r="AD68" s="91"/>
      <c r="AE68" s="89"/>
      <c r="AF68" s="90"/>
      <c r="AG68" s="91"/>
      <c r="AH68" s="89"/>
      <c r="AI68" s="90"/>
      <c r="AJ68" s="89"/>
      <c r="AK68" s="91"/>
      <c r="AL68" s="199"/>
      <c r="AM68" s="417"/>
      <c r="AN68" s="89"/>
      <c r="AO68" s="89"/>
      <c r="AP68" s="91"/>
      <c r="AQ68" s="90">
        <v>1</v>
      </c>
      <c r="AR68" s="89"/>
      <c r="AS68" s="90"/>
      <c r="AT68" s="89"/>
      <c r="AU68" s="90"/>
      <c r="AV68" s="91"/>
      <c r="AW68" s="89">
        <v>1</v>
      </c>
      <c r="AX68" s="90"/>
      <c r="AY68" s="391"/>
    </row>
    <row r="69" spans="13:51" x14ac:dyDescent="0.25">
      <c r="M69" s="236" t="s">
        <v>1663</v>
      </c>
      <c r="N69" s="438">
        <f t="shared" si="8"/>
        <v>2</v>
      </c>
      <c r="O69" s="138">
        <f t="shared" si="9"/>
        <v>2</v>
      </c>
      <c r="P69" s="139"/>
      <c r="Q69" s="86">
        <f t="shared" si="10"/>
        <v>0</v>
      </c>
      <c r="R69" s="86">
        <f t="shared" si="11"/>
        <v>2</v>
      </c>
      <c r="S69" s="86">
        <f t="shared" si="12"/>
        <v>0</v>
      </c>
      <c r="T69" s="387">
        <f t="shared" si="13"/>
        <v>2</v>
      </c>
      <c r="U69" s="439"/>
      <c r="V69" s="91"/>
      <c r="W69" s="89"/>
      <c r="X69" s="91"/>
      <c r="Y69" s="90"/>
      <c r="Z69" s="91"/>
      <c r="AA69" s="90"/>
      <c r="AB69" s="89"/>
      <c r="AC69" s="90"/>
      <c r="AD69" s="91"/>
      <c r="AE69" s="89"/>
      <c r="AF69" s="90"/>
      <c r="AG69" s="91"/>
      <c r="AH69" s="89"/>
      <c r="AI69" s="90"/>
      <c r="AJ69" s="89"/>
      <c r="AK69" s="91"/>
      <c r="AL69" s="199"/>
      <c r="AM69" s="417"/>
      <c r="AN69" s="89"/>
      <c r="AO69" s="89"/>
      <c r="AP69" s="91"/>
      <c r="AQ69" s="90"/>
      <c r="AR69" s="89"/>
      <c r="AS69" s="90"/>
      <c r="AT69" s="89"/>
      <c r="AU69" s="90"/>
      <c r="AV69" s="91"/>
      <c r="AW69" s="89"/>
      <c r="AX69" s="90"/>
      <c r="AY69" s="391">
        <v>2</v>
      </c>
    </row>
    <row r="70" spans="13:51" x14ac:dyDescent="0.25">
      <c r="M70" s="236" t="s">
        <v>1664</v>
      </c>
      <c r="N70" s="438">
        <f t="shared" si="8"/>
        <v>1</v>
      </c>
      <c r="O70" s="138">
        <f t="shared" si="9"/>
        <v>1</v>
      </c>
      <c r="P70" s="139"/>
      <c r="Q70" s="86">
        <f t="shared" si="10"/>
        <v>1</v>
      </c>
      <c r="R70" s="86">
        <f t="shared" si="11"/>
        <v>0</v>
      </c>
      <c r="S70" s="86">
        <f t="shared" si="12"/>
        <v>0</v>
      </c>
      <c r="T70" s="387">
        <f t="shared" si="13"/>
        <v>1</v>
      </c>
      <c r="U70" s="439"/>
      <c r="V70" s="91"/>
      <c r="W70" s="89"/>
      <c r="X70" s="91"/>
      <c r="Y70" s="90"/>
      <c r="Z70" s="91"/>
      <c r="AA70" s="90"/>
      <c r="AB70" s="89">
        <v>1</v>
      </c>
      <c r="AC70" s="90"/>
      <c r="AD70" s="91"/>
      <c r="AE70" s="89"/>
      <c r="AF70" s="90"/>
      <c r="AG70" s="91"/>
      <c r="AH70" s="89"/>
      <c r="AI70" s="90"/>
      <c r="AJ70" s="89"/>
      <c r="AK70" s="91"/>
      <c r="AL70" s="199"/>
      <c r="AM70" s="417"/>
      <c r="AN70" s="89"/>
      <c r="AO70" s="89"/>
      <c r="AP70" s="91"/>
      <c r="AQ70" s="90"/>
      <c r="AR70" s="89"/>
      <c r="AS70" s="90"/>
      <c r="AT70" s="89"/>
      <c r="AU70" s="90"/>
      <c r="AV70" s="91"/>
      <c r="AW70" s="89"/>
      <c r="AX70" s="90"/>
      <c r="AY70" s="391"/>
    </row>
    <row r="71" spans="13:51" x14ac:dyDescent="0.25">
      <c r="M71" s="236" t="s">
        <v>1235</v>
      </c>
      <c r="N71" s="438">
        <f t="shared" si="8"/>
        <v>1</v>
      </c>
      <c r="O71" s="138">
        <f t="shared" si="9"/>
        <v>1</v>
      </c>
      <c r="P71" s="139"/>
      <c r="Q71" s="86">
        <f t="shared" si="10"/>
        <v>1</v>
      </c>
      <c r="R71" s="86">
        <f t="shared" si="11"/>
        <v>0</v>
      </c>
      <c r="S71" s="86">
        <f t="shared" si="12"/>
        <v>1</v>
      </c>
      <c r="T71" s="387">
        <f t="shared" si="13"/>
        <v>0</v>
      </c>
      <c r="U71" s="439"/>
      <c r="V71" s="91"/>
      <c r="W71" s="89"/>
      <c r="X71" s="91"/>
      <c r="Y71" s="90"/>
      <c r="Z71" s="91"/>
      <c r="AA71" s="90"/>
      <c r="AB71" s="89"/>
      <c r="AC71" s="90">
        <v>1</v>
      </c>
      <c r="AD71" s="91"/>
      <c r="AE71" s="89"/>
      <c r="AF71" s="90"/>
      <c r="AG71" s="91"/>
      <c r="AH71" s="89"/>
      <c r="AI71" s="90"/>
      <c r="AJ71" s="89"/>
      <c r="AK71" s="91"/>
      <c r="AL71" s="199"/>
      <c r="AM71" s="417"/>
      <c r="AN71" s="89"/>
      <c r="AO71" s="89"/>
      <c r="AP71" s="91"/>
      <c r="AQ71" s="90"/>
      <c r="AR71" s="89"/>
      <c r="AS71" s="90"/>
      <c r="AT71" s="89"/>
      <c r="AU71" s="90"/>
      <c r="AV71" s="91"/>
      <c r="AW71" s="89"/>
      <c r="AX71" s="90"/>
      <c r="AY71" s="391"/>
    </row>
    <row r="72" spans="13:51" x14ac:dyDescent="0.25">
      <c r="M72" s="236" t="s">
        <v>1665</v>
      </c>
      <c r="N72" s="438">
        <f t="shared" si="8"/>
        <v>1</v>
      </c>
      <c r="O72" s="138">
        <f t="shared" si="9"/>
        <v>1</v>
      </c>
      <c r="P72" s="139"/>
      <c r="Q72" s="86">
        <f t="shared" si="10"/>
        <v>1</v>
      </c>
      <c r="R72" s="86">
        <f t="shared" si="11"/>
        <v>0</v>
      </c>
      <c r="S72" s="86">
        <f t="shared" si="12"/>
        <v>1</v>
      </c>
      <c r="T72" s="387">
        <f t="shared" si="13"/>
        <v>0</v>
      </c>
      <c r="U72" s="439"/>
      <c r="V72" s="91"/>
      <c r="W72" s="89"/>
      <c r="X72" s="91"/>
      <c r="Y72" s="90"/>
      <c r="Z72" s="91"/>
      <c r="AA72" s="90"/>
      <c r="AB72" s="89"/>
      <c r="AC72" s="90">
        <v>1</v>
      </c>
      <c r="AD72" s="91"/>
      <c r="AE72" s="89"/>
      <c r="AF72" s="90"/>
      <c r="AG72" s="91"/>
      <c r="AH72" s="89"/>
      <c r="AI72" s="90"/>
      <c r="AJ72" s="89"/>
      <c r="AK72" s="91"/>
      <c r="AL72" s="199"/>
      <c r="AM72" s="417"/>
      <c r="AN72" s="89"/>
      <c r="AO72" s="89"/>
      <c r="AP72" s="91"/>
      <c r="AQ72" s="90"/>
      <c r="AR72" s="89"/>
      <c r="AS72" s="90"/>
      <c r="AT72" s="89"/>
      <c r="AU72" s="90"/>
      <c r="AV72" s="91"/>
      <c r="AW72" s="89"/>
      <c r="AX72" s="90"/>
      <c r="AY72" s="391"/>
    </row>
    <row r="73" spans="13:51" x14ac:dyDescent="0.25">
      <c r="M73" s="236" t="s">
        <v>1268</v>
      </c>
      <c r="N73" s="438">
        <f t="shared" si="8"/>
        <v>1</v>
      </c>
      <c r="O73" s="138">
        <f t="shared" si="9"/>
        <v>1</v>
      </c>
      <c r="P73" s="139"/>
      <c r="Q73" s="86">
        <f t="shared" si="10"/>
        <v>1</v>
      </c>
      <c r="R73" s="86">
        <f t="shared" si="11"/>
        <v>0</v>
      </c>
      <c r="S73" s="86">
        <f t="shared" si="12"/>
        <v>0</v>
      </c>
      <c r="T73" s="387">
        <f t="shared" si="13"/>
        <v>1</v>
      </c>
      <c r="U73" s="439"/>
      <c r="V73" s="91"/>
      <c r="W73" s="89"/>
      <c r="X73" s="91"/>
      <c r="Y73" s="90"/>
      <c r="Z73" s="91"/>
      <c r="AA73" s="90"/>
      <c r="AB73" s="89"/>
      <c r="AC73" s="90"/>
      <c r="AD73" s="91"/>
      <c r="AE73" s="89">
        <v>1</v>
      </c>
      <c r="AF73" s="90"/>
      <c r="AG73" s="91"/>
      <c r="AH73" s="89"/>
      <c r="AI73" s="90"/>
      <c r="AJ73" s="89"/>
      <c r="AK73" s="91"/>
      <c r="AL73" s="199"/>
      <c r="AM73" s="417"/>
      <c r="AN73" s="89"/>
      <c r="AO73" s="89"/>
      <c r="AP73" s="91"/>
      <c r="AQ73" s="90"/>
      <c r="AR73" s="89"/>
      <c r="AS73" s="90"/>
      <c r="AT73" s="89"/>
      <c r="AU73" s="90"/>
      <c r="AV73" s="91"/>
      <c r="AW73" s="89"/>
      <c r="AX73" s="90"/>
      <c r="AY73" s="391"/>
    </row>
    <row r="74" spans="13:51" x14ac:dyDescent="0.25">
      <c r="M74" s="236" t="s">
        <v>1656</v>
      </c>
      <c r="N74" s="438">
        <f t="shared" si="8"/>
        <v>1</v>
      </c>
      <c r="O74" s="138">
        <f t="shared" si="9"/>
        <v>1</v>
      </c>
      <c r="P74" s="139"/>
      <c r="Q74" s="86">
        <f t="shared" si="10"/>
        <v>1</v>
      </c>
      <c r="R74" s="86">
        <f t="shared" si="11"/>
        <v>0</v>
      </c>
      <c r="S74" s="86">
        <f t="shared" si="12"/>
        <v>1</v>
      </c>
      <c r="T74" s="387">
        <f t="shared" si="13"/>
        <v>0</v>
      </c>
      <c r="U74" s="439"/>
      <c r="V74" s="91"/>
      <c r="W74" s="89"/>
      <c r="X74" s="91"/>
      <c r="Y74" s="90"/>
      <c r="Z74" s="91"/>
      <c r="AA74" s="90"/>
      <c r="AB74" s="89"/>
      <c r="AC74" s="90"/>
      <c r="AD74" s="91"/>
      <c r="AE74" s="89"/>
      <c r="AF74" s="90"/>
      <c r="AG74" s="91"/>
      <c r="AH74" s="89"/>
      <c r="AI74" s="90">
        <v>1</v>
      </c>
      <c r="AJ74" s="89"/>
      <c r="AK74" s="91"/>
      <c r="AL74" s="199"/>
      <c r="AM74" s="417"/>
      <c r="AN74" s="89"/>
      <c r="AO74" s="89"/>
      <c r="AP74" s="91"/>
      <c r="AQ74" s="90"/>
      <c r="AR74" s="89"/>
      <c r="AS74" s="90"/>
      <c r="AT74" s="89"/>
      <c r="AU74" s="90"/>
      <c r="AV74" s="91"/>
      <c r="AW74" s="89"/>
      <c r="AX74" s="90"/>
      <c r="AY74" s="391"/>
    </row>
    <row r="75" spans="13:51" x14ac:dyDescent="0.25">
      <c r="M75" s="236" t="s">
        <v>1657</v>
      </c>
      <c r="N75" s="440">
        <f t="shared" si="8"/>
        <v>1</v>
      </c>
      <c r="O75" s="441">
        <f t="shared" si="9"/>
        <v>1</v>
      </c>
      <c r="P75" s="447"/>
      <c r="Q75" s="396">
        <f t="shared" si="10"/>
        <v>0</v>
      </c>
      <c r="R75" s="396">
        <f t="shared" si="11"/>
        <v>1</v>
      </c>
      <c r="S75" s="396">
        <f t="shared" si="12"/>
        <v>1</v>
      </c>
      <c r="T75" s="397">
        <f t="shared" si="13"/>
        <v>0</v>
      </c>
      <c r="U75" s="439"/>
      <c r="V75" s="91"/>
      <c r="W75" s="89"/>
      <c r="X75" s="91"/>
      <c r="Y75" s="90"/>
      <c r="Z75" s="91"/>
      <c r="AA75" s="90"/>
      <c r="AB75" s="89"/>
      <c r="AC75" s="90"/>
      <c r="AD75" s="91"/>
      <c r="AE75" s="89"/>
      <c r="AF75" s="90"/>
      <c r="AG75" s="91"/>
      <c r="AH75" s="89"/>
      <c r="AI75" s="90"/>
      <c r="AJ75" s="89"/>
      <c r="AK75" s="91"/>
      <c r="AL75" s="199"/>
      <c r="AM75" s="417"/>
      <c r="AN75" s="89"/>
      <c r="AO75" s="89"/>
      <c r="AP75" s="91"/>
      <c r="AQ75" s="90"/>
      <c r="AR75" s="89"/>
      <c r="AS75" s="90"/>
      <c r="AT75" s="89"/>
      <c r="AU75" s="90">
        <v>1</v>
      </c>
      <c r="AV75" s="91"/>
      <c r="AW75" s="89"/>
      <c r="AX75" s="90"/>
      <c r="AY75" s="391"/>
    </row>
    <row r="76" spans="13:51" x14ac:dyDescent="0.25">
      <c r="M76" s="266" t="s">
        <v>849</v>
      </c>
      <c r="N76" s="316">
        <f t="shared" si="8"/>
        <v>27</v>
      </c>
      <c r="O76" s="406">
        <f t="shared" si="9"/>
        <v>27</v>
      </c>
      <c r="P76" s="448"/>
      <c r="Q76" s="318">
        <f t="shared" si="10"/>
        <v>14</v>
      </c>
      <c r="R76" s="318">
        <f t="shared" si="11"/>
        <v>13</v>
      </c>
      <c r="S76" s="318">
        <f t="shared" si="12"/>
        <v>13</v>
      </c>
      <c r="T76" s="442">
        <f t="shared" si="13"/>
        <v>14</v>
      </c>
      <c r="U76" s="102"/>
      <c r="V76" s="102"/>
      <c r="W76" s="103">
        <f>SUM(W62:W75)</f>
        <v>0</v>
      </c>
      <c r="X76" s="102"/>
      <c r="Y76" s="104">
        <f>SUM(Y62:Y75)</f>
        <v>0</v>
      </c>
      <c r="Z76" s="102"/>
      <c r="AA76" s="104">
        <f>SUM(AA62:AA75)</f>
        <v>0</v>
      </c>
      <c r="AB76" s="103">
        <f>SUM(AB62:AB75)</f>
        <v>3</v>
      </c>
      <c r="AC76" s="104">
        <f>SUM(AC62:AC75)</f>
        <v>2</v>
      </c>
      <c r="AD76" s="102"/>
      <c r="AE76" s="103">
        <f>SUM(AE62:AE75)</f>
        <v>2</v>
      </c>
      <c r="AF76" s="104">
        <f>SUM(AF62:AF75)</f>
        <v>1</v>
      </c>
      <c r="AG76" s="102"/>
      <c r="AH76" s="103">
        <f>SUM(AH62:AH75)</f>
        <v>0</v>
      </c>
      <c r="AI76" s="104">
        <f>SUM(AI62:AI75)</f>
        <v>2</v>
      </c>
      <c r="AJ76" s="103">
        <f>SUM(AJ62:AJ75)</f>
        <v>1</v>
      </c>
      <c r="AK76" s="102"/>
      <c r="AL76" s="443">
        <f>SUM(AL62:AL75)</f>
        <v>3</v>
      </c>
      <c r="AM76" s="346">
        <f>SUM(AM62:AM75)</f>
        <v>2</v>
      </c>
      <c r="AN76" s="103">
        <f>SUM(AN62:AN75)</f>
        <v>0</v>
      </c>
      <c r="AO76" s="103">
        <f>SUM(AO62:AO75)</f>
        <v>3</v>
      </c>
      <c r="AP76" s="102"/>
      <c r="AQ76" s="104">
        <f>SUM(AQ62:AQ75)</f>
        <v>2</v>
      </c>
      <c r="AR76" s="103">
        <f>SUM(AR62:AR75)</f>
        <v>0</v>
      </c>
      <c r="AS76" s="104">
        <f>SUM(AS62:AS75)</f>
        <v>0</v>
      </c>
      <c r="AT76" s="103">
        <f>SUM(AT62:AT75)</f>
        <v>0</v>
      </c>
      <c r="AU76" s="104">
        <f>SUM(AU62:AU75)</f>
        <v>1</v>
      </c>
      <c r="AV76" s="102"/>
      <c r="AW76" s="103">
        <f>SUM(AW62:AW75)</f>
        <v>1</v>
      </c>
      <c r="AX76" s="104">
        <f>SUM(AX62:AX75)</f>
        <v>0</v>
      </c>
      <c r="AY76" s="270">
        <f>SUM(AY62:AY75)</f>
        <v>4</v>
      </c>
    </row>
  </sheetData>
  <sheetProtection selectLockedCells="1" selectUnlockedCells="1"/>
  <mergeCells count="10">
    <mergeCell ref="A30:E30"/>
    <mergeCell ref="N42:T42"/>
    <mergeCell ref="N60:T60"/>
    <mergeCell ref="AM60:AY60"/>
    <mergeCell ref="A1:K1"/>
    <mergeCell ref="C2:E2"/>
    <mergeCell ref="F2:H2"/>
    <mergeCell ref="I2:K2"/>
    <mergeCell ref="A26:E26"/>
    <mergeCell ref="G26:K26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75"/>
  <sheetViews>
    <sheetView topLeftCell="A37" zoomScale="70" zoomScaleNormal="70" workbookViewId="0">
      <selection activeCell="X64" sqref="X64"/>
    </sheetView>
  </sheetViews>
  <sheetFormatPr baseColWidth="10" defaultColWidth="10.7109375" defaultRowHeight="15" x14ac:dyDescent="0.25"/>
  <cols>
    <col min="1" max="1" width="8.42578125" style="16" customWidth="1"/>
    <col min="2" max="2" width="16.28515625" style="16" customWidth="1"/>
    <col min="3" max="3" width="31.42578125" style="16" customWidth="1"/>
    <col min="4" max="4" width="10.140625" style="16" customWidth="1"/>
    <col min="5" max="5" width="27.140625" style="16" customWidth="1"/>
    <col min="6" max="6" width="23.140625" style="16" customWidth="1"/>
    <col min="7" max="7" width="10.42578125" style="16" customWidth="1"/>
    <col min="8" max="8" width="23.140625" style="16" customWidth="1"/>
    <col min="9" max="9" width="26.140625" style="16" customWidth="1"/>
    <col min="10" max="10" width="12" style="16" customWidth="1"/>
    <col min="11" max="11" width="26.28515625" style="16" customWidth="1"/>
    <col min="12" max="12" width="10.7109375" style="16"/>
    <col min="13" max="13" width="20.7109375" style="16" customWidth="1"/>
    <col min="14" max="20" width="4.85546875" style="16" customWidth="1"/>
    <col min="21" max="48" width="5.28515625" style="16" customWidth="1"/>
    <col min="49" max="49" width="5.42578125" style="16" customWidth="1"/>
    <col min="50" max="51" width="3" style="16" customWidth="1"/>
    <col min="52" max="16384" width="10.7109375" style="16"/>
  </cols>
  <sheetData>
    <row r="1" spans="1:16" ht="17.25" x14ac:dyDescent="0.25">
      <c r="A1" s="918" t="s">
        <v>1666</v>
      </c>
      <c r="B1" s="918"/>
      <c r="C1" s="918"/>
      <c r="D1" s="918"/>
      <c r="E1" s="918"/>
      <c r="F1" s="918"/>
      <c r="G1" s="918"/>
      <c r="H1" s="918"/>
      <c r="I1" s="918"/>
      <c r="J1" s="918"/>
      <c r="K1" s="918"/>
      <c r="L1" s="30"/>
      <c r="M1" s="30"/>
      <c r="N1" s="30"/>
      <c r="O1" s="30"/>
      <c r="P1" s="30"/>
    </row>
    <row r="2" spans="1:16" ht="17.25" x14ac:dyDescent="0.25">
      <c r="A2" s="449" t="s">
        <v>1284</v>
      </c>
      <c r="B2" s="449" t="s">
        <v>97</v>
      </c>
      <c r="C2" s="918" t="s">
        <v>1285</v>
      </c>
      <c r="D2" s="918"/>
      <c r="E2" s="918"/>
      <c r="F2" s="918" t="s">
        <v>1667</v>
      </c>
      <c r="G2" s="918"/>
      <c r="H2" s="918"/>
      <c r="I2" s="918" t="s">
        <v>1471</v>
      </c>
      <c r="J2" s="918"/>
      <c r="K2" s="918"/>
      <c r="L2" s="14"/>
      <c r="M2" s="14"/>
      <c r="N2" s="14"/>
      <c r="O2" s="14"/>
      <c r="P2" s="14"/>
    </row>
    <row r="3" spans="1:16" ht="17.25" x14ac:dyDescent="0.25">
      <c r="A3" s="450">
        <v>1</v>
      </c>
      <c r="B3" s="451">
        <v>40797</v>
      </c>
      <c r="C3" s="450" t="s">
        <v>1613</v>
      </c>
      <c r="D3" s="450" t="s">
        <v>632</v>
      </c>
      <c r="E3" s="450" t="s">
        <v>1668</v>
      </c>
      <c r="F3" s="450" t="s">
        <v>1615</v>
      </c>
      <c r="G3" s="450" t="s">
        <v>1157</v>
      </c>
      <c r="H3" s="450" t="s">
        <v>1669</v>
      </c>
      <c r="I3" s="450" t="s">
        <v>198</v>
      </c>
      <c r="J3" s="450" t="s">
        <v>605</v>
      </c>
      <c r="K3" s="450" t="s">
        <v>1616</v>
      </c>
    </row>
    <row r="4" spans="1:16" ht="17.25" x14ac:dyDescent="0.25">
      <c r="A4" s="450">
        <v>2</v>
      </c>
      <c r="B4" s="451">
        <v>40811</v>
      </c>
      <c r="C4" s="450" t="s">
        <v>1670</v>
      </c>
      <c r="D4" s="450" t="s">
        <v>659</v>
      </c>
      <c r="E4" s="450" t="s">
        <v>1613</v>
      </c>
      <c r="F4" s="450" t="s">
        <v>1260</v>
      </c>
      <c r="G4" s="450" t="s">
        <v>654</v>
      </c>
      <c r="H4" s="450" t="s">
        <v>1615</v>
      </c>
      <c r="I4" s="450" t="s">
        <v>1616</v>
      </c>
      <c r="J4" s="450" t="s">
        <v>1442</v>
      </c>
      <c r="K4" s="450" t="s">
        <v>1671</v>
      </c>
    </row>
    <row r="5" spans="1:16" ht="17.25" x14ac:dyDescent="0.25">
      <c r="A5" s="450">
        <v>3</v>
      </c>
      <c r="B5" s="451">
        <v>40825</v>
      </c>
      <c r="C5" s="450" t="s">
        <v>1613</v>
      </c>
      <c r="D5" s="450" t="s">
        <v>642</v>
      </c>
      <c r="E5" s="450" t="s">
        <v>1672</v>
      </c>
      <c r="F5" s="450" t="s">
        <v>1615</v>
      </c>
      <c r="G5" s="450" t="s">
        <v>705</v>
      </c>
      <c r="H5" s="450" t="s">
        <v>1673</v>
      </c>
      <c r="I5" s="450" t="s">
        <v>1674</v>
      </c>
      <c r="J5" s="450" t="s">
        <v>1490</v>
      </c>
      <c r="K5" s="450" t="s">
        <v>1616</v>
      </c>
    </row>
    <row r="6" spans="1:16" ht="17.25" x14ac:dyDescent="0.25">
      <c r="A6" s="450">
        <v>4</v>
      </c>
      <c r="B6" s="451">
        <v>40832</v>
      </c>
      <c r="C6" s="450" t="s">
        <v>1675</v>
      </c>
      <c r="D6" s="450" t="s">
        <v>697</v>
      </c>
      <c r="E6" s="450" t="s">
        <v>1613</v>
      </c>
      <c r="F6" s="450" t="s">
        <v>1676</v>
      </c>
      <c r="G6" s="450" t="s">
        <v>632</v>
      </c>
      <c r="H6" s="450" t="s">
        <v>1615</v>
      </c>
      <c r="I6" s="450" t="s">
        <v>1616</v>
      </c>
      <c r="J6" s="450" t="s">
        <v>1677</v>
      </c>
      <c r="K6" s="450" t="s">
        <v>1557</v>
      </c>
    </row>
    <row r="7" spans="1:16" ht="17.25" x14ac:dyDescent="0.25">
      <c r="A7" s="450">
        <v>5</v>
      </c>
      <c r="B7" s="451">
        <v>40839</v>
      </c>
      <c r="C7" s="450" t="s">
        <v>1613</v>
      </c>
      <c r="D7" s="450" t="s">
        <v>652</v>
      </c>
      <c r="E7" s="450" t="s">
        <v>1678</v>
      </c>
      <c r="F7" s="450" t="s">
        <v>1615</v>
      </c>
      <c r="G7" s="450" t="s">
        <v>1151</v>
      </c>
      <c r="H7" s="450" t="s">
        <v>1679</v>
      </c>
      <c r="I7" s="450" t="s">
        <v>1680</v>
      </c>
      <c r="J7" s="450" t="s">
        <v>671</v>
      </c>
      <c r="K7" s="450" t="s">
        <v>1616</v>
      </c>
    </row>
    <row r="8" spans="1:16" ht="17.25" x14ac:dyDescent="0.25">
      <c r="A8" s="450">
        <v>6</v>
      </c>
      <c r="B8" s="451">
        <v>40853</v>
      </c>
      <c r="C8" s="450" t="s">
        <v>1376</v>
      </c>
      <c r="D8" s="450" t="s">
        <v>624</v>
      </c>
      <c r="E8" s="450" t="s">
        <v>1613</v>
      </c>
      <c r="F8" s="450" t="s">
        <v>1543</v>
      </c>
      <c r="G8" s="450" t="s">
        <v>628</v>
      </c>
      <c r="H8" s="450" t="s">
        <v>1615</v>
      </c>
      <c r="I8" s="450" t="s">
        <v>1616</v>
      </c>
      <c r="J8" s="450" t="s">
        <v>1681</v>
      </c>
      <c r="K8" s="450" t="s">
        <v>1682</v>
      </c>
    </row>
    <row r="9" spans="1:16" ht="17.25" x14ac:dyDescent="0.25">
      <c r="A9" s="450">
        <v>7</v>
      </c>
      <c r="B9" s="451">
        <v>40860</v>
      </c>
      <c r="C9" s="450" t="s">
        <v>1613</v>
      </c>
      <c r="D9" s="450" t="s">
        <v>638</v>
      </c>
      <c r="E9" s="450" t="s">
        <v>1683</v>
      </c>
      <c r="F9" s="450" t="s">
        <v>1615</v>
      </c>
      <c r="G9" s="450" t="s">
        <v>605</v>
      </c>
      <c r="H9" s="450" t="s">
        <v>198</v>
      </c>
      <c r="I9" s="450" t="s">
        <v>1621</v>
      </c>
      <c r="J9" s="450" t="s">
        <v>611</v>
      </c>
      <c r="K9" s="450" t="s">
        <v>1616</v>
      </c>
    </row>
    <row r="10" spans="1:16" ht="17.25" x14ac:dyDescent="0.25">
      <c r="A10" s="450">
        <v>8</v>
      </c>
      <c r="B10" s="451">
        <v>40874</v>
      </c>
      <c r="C10" s="450" t="s">
        <v>1684</v>
      </c>
      <c r="D10" s="450" t="s">
        <v>1152</v>
      </c>
      <c r="E10" s="450" t="s">
        <v>1613</v>
      </c>
      <c r="F10" s="450" t="s">
        <v>1685</v>
      </c>
      <c r="G10" s="450" t="s">
        <v>1226</v>
      </c>
      <c r="H10" s="450" t="s">
        <v>1615</v>
      </c>
      <c r="I10" s="450" t="s">
        <v>1616</v>
      </c>
      <c r="J10" s="450" t="s">
        <v>704</v>
      </c>
      <c r="K10" s="450" t="s">
        <v>1686</v>
      </c>
    </row>
    <row r="11" spans="1:16" ht="17.25" x14ac:dyDescent="0.25">
      <c r="A11" s="450">
        <v>9</v>
      </c>
      <c r="B11" s="451">
        <v>40881</v>
      </c>
      <c r="C11" s="450" t="s">
        <v>1613</v>
      </c>
      <c r="D11" s="450" t="s">
        <v>611</v>
      </c>
      <c r="E11" s="450" t="s">
        <v>1535</v>
      </c>
      <c r="F11" s="450" t="s">
        <v>1615</v>
      </c>
      <c r="G11" s="450" t="s">
        <v>605</v>
      </c>
      <c r="H11" s="450" t="s">
        <v>1687</v>
      </c>
      <c r="I11" s="450" t="s">
        <v>1688</v>
      </c>
      <c r="J11" s="450" t="s">
        <v>652</v>
      </c>
      <c r="K11" s="450" t="s">
        <v>1616</v>
      </c>
    </row>
    <row r="12" spans="1:16" ht="17.25" x14ac:dyDescent="0.25">
      <c r="A12" s="450">
        <v>10</v>
      </c>
      <c r="B12" s="451">
        <v>40888</v>
      </c>
      <c r="C12" s="450" t="s">
        <v>1627</v>
      </c>
      <c r="D12" s="450" t="s">
        <v>661</v>
      </c>
      <c r="E12" s="450" t="s">
        <v>1613</v>
      </c>
      <c r="F12" s="450" t="s">
        <v>1689</v>
      </c>
      <c r="G12" s="450" t="s">
        <v>634</v>
      </c>
      <c r="H12" s="450" t="s">
        <v>1615</v>
      </c>
      <c r="I12" s="450" t="s">
        <v>1616</v>
      </c>
      <c r="J12" s="450" t="s">
        <v>661</v>
      </c>
      <c r="K12" s="450" t="s">
        <v>1546</v>
      </c>
    </row>
    <row r="13" spans="1:16" ht="17.25" x14ac:dyDescent="0.25">
      <c r="A13" s="450">
        <v>11</v>
      </c>
      <c r="B13" s="451">
        <v>40930</v>
      </c>
      <c r="C13" s="450" t="s">
        <v>1613</v>
      </c>
      <c r="D13" s="450" t="s">
        <v>617</v>
      </c>
      <c r="E13" s="450" t="s">
        <v>1690</v>
      </c>
      <c r="F13" s="450" t="s">
        <v>1615</v>
      </c>
      <c r="G13" s="450" t="s">
        <v>697</v>
      </c>
      <c r="H13" s="450" t="s">
        <v>1618</v>
      </c>
      <c r="I13" s="450" t="s">
        <v>1264</v>
      </c>
      <c r="J13" s="450" t="s">
        <v>1157</v>
      </c>
      <c r="K13" s="450" t="s">
        <v>1616</v>
      </c>
    </row>
    <row r="14" spans="1:16" ht="17.25" x14ac:dyDescent="0.25">
      <c r="A14" s="450">
        <v>12</v>
      </c>
      <c r="B14" s="451">
        <v>40937</v>
      </c>
      <c r="C14" s="450" t="s">
        <v>1668</v>
      </c>
      <c r="D14" s="450" t="s">
        <v>662</v>
      </c>
      <c r="E14" s="450" t="s">
        <v>1613</v>
      </c>
      <c r="F14" s="450" t="s">
        <v>1669</v>
      </c>
      <c r="G14" s="450" t="s">
        <v>605</v>
      </c>
      <c r="H14" s="450" t="s">
        <v>1615</v>
      </c>
      <c r="I14" s="450" t="s">
        <v>1616</v>
      </c>
      <c r="J14" s="450" t="s">
        <v>605</v>
      </c>
      <c r="K14" s="450" t="s">
        <v>198</v>
      </c>
    </row>
    <row r="15" spans="1:16" ht="17.25" x14ac:dyDescent="0.25">
      <c r="A15" s="450">
        <v>13</v>
      </c>
      <c r="B15" s="451">
        <v>40944</v>
      </c>
      <c r="C15" s="450" t="s">
        <v>1613</v>
      </c>
      <c r="D15" s="450" t="s">
        <v>697</v>
      </c>
      <c r="E15" s="450" t="s">
        <v>1670</v>
      </c>
      <c r="F15" s="450" t="s">
        <v>1615</v>
      </c>
      <c r="G15" s="450" t="s">
        <v>1691</v>
      </c>
      <c r="H15" s="450" t="s">
        <v>1260</v>
      </c>
      <c r="I15" s="450" t="s">
        <v>1671</v>
      </c>
      <c r="J15" s="450" t="s">
        <v>1622</v>
      </c>
      <c r="K15" s="450" t="s">
        <v>1616</v>
      </c>
    </row>
    <row r="16" spans="1:16" ht="17.25" x14ac:dyDescent="0.25">
      <c r="A16" s="450">
        <v>14</v>
      </c>
      <c r="B16" s="451">
        <v>40965</v>
      </c>
      <c r="C16" s="450" t="s">
        <v>1672</v>
      </c>
      <c r="D16" s="450" t="s">
        <v>659</v>
      </c>
      <c r="E16" s="450" t="s">
        <v>1613</v>
      </c>
      <c r="F16" s="450" t="s">
        <v>1673</v>
      </c>
      <c r="G16" s="450" t="s">
        <v>662</v>
      </c>
      <c r="H16" s="450" t="s">
        <v>1615</v>
      </c>
      <c r="I16" s="450" t="s">
        <v>1616</v>
      </c>
      <c r="J16" s="450" t="s">
        <v>640</v>
      </c>
      <c r="K16" s="450" t="s">
        <v>1674</v>
      </c>
    </row>
    <row r="17" spans="1:11" ht="17.25" x14ac:dyDescent="0.25">
      <c r="A17" s="450">
        <v>15</v>
      </c>
      <c r="B17" s="451">
        <v>40972</v>
      </c>
      <c r="C17" s="450" t="s">
        <v>1613</v>
      </c>
      <c r="D17" s="450" t="s">
        <v>628</v>
      </c>
      <c r="E17" s="450" t="s">
        <v>1675</v>
      </c>
      <c r="F17" s="450" t="s">
        <v>1615</v>
      </c>
      <c r="G17" s="450" t="s">
        <v>1441</v>
      </c>
      <c r="H17" s="450" t="s">
        <v>1676</v>
      </c>
      <c r="I17" s="450" t="s">
        <v>1557</v>
      </c>
      <c r="J17" s="450" t="s">
        <v>599</v>
      </c>
      <c r="K17" s="450" t="s">
        <v>1616</v>
      </c>
    </row>
    <row r="18" spans="1:11" ht="17.25" x14ac:dyDescent="0.25">
      <c r="A18" s="450">
        <v>16</v>
      </c>
      <c r="B18" s="451">
        <v>40986</v>
      </c>
      <c r="C18" s="450" t="s">
        <v>1678</v>
      </c>
      <c r="D18" s="450" t="s">
        <v>681</v>
      </c>
      <c r="E18" s="450" t="s">
        <v>1613</v>
      </c>
      <c r="F18" s="450" t="s">
        <v>1679</v>
      </c>
      <c r="G18" s="450" t="s">
        <v>617</v>
      </c>
      <c r="H18" s="450" t="s">
        <v>1615</v>
      </c>
      <c r="I18" s="450" t="s">
        <v>1616</v>
      </c>
      <c r="J18" s="450" t="s">
        <v>640</v>
      </c>
      <c r="K18" s="450" t="s">
        <v>1680</v>
      </c>
    </row>
    <row r="19" spans="1:11" ht="17.25" x14ac:dyDescent="0.25">
      <c r="A19" s="450">
        <v>17</v>
      </c>
      <c r="B19" s="451">
        <v>40993</v>
      </c>
      <c r="C19" s="450" t="s">
        <v>1613</v>
      </c>
      <c r="D19" s="450" t="s">
        <v>617</v>
      </c>
      <c r="E19" s="450" t="s">
        <v>1376</v>
      </c>
      <c r="F19" s="450" t="s">
        <v>1615</v>
      </c>
      <c r="G19" s="450" t="s">
        <v>675</v>
      </c>
      <c r="H19" s="450" t="s">
        <v>1543</v>
      </c>
      <c r="I19" s="450" t="s">
        <v>1682</v>
      </c>
      <c r="J19" s="450" t="s">
        <v>1484</v>
      </c>
      <c r="K19" s="450" t="s">
        <v>1616</v>
      </c>
    </row>
    <row r="20" spans="1:11" ht="17.25" x14ac:dyDescent="0.25">
      <c r="A20" s="450">
        <v>18</v>
      </c>
      <c r="B20" s="451">
        <v>41000</v>
      </c>
      <c r="C20" s="450" t="s">
        <v>1683</v>
      </c>
      <c r="D20" s="450" t="s">
        <v>650</v>
      </c>
      <c r="E20" s="450" t="s">
        <v>1613</v>
      </c>
      <c r="F20" s="450" t="s">
        <v>198</v>
      </c>
      <c r="G20" s="450" t="s">
        <v>605</v>
      </c>
      <c r="H20" s="450" t="s">
        <v>1615</v>
      </c>
      <c r="I20" s="450" t="s">
        <v>1616</v>
      </c>
      <c r="J20" s="450" t="s">
        <v>617</v>
      </c>
      <c r="K20" s="450" t="s">
        <v>1621</v>
      </c>
    </row>
    <row r="21" spans="1:11" ht="17.25" x14ac:dyDescent="0.25">
      <c r="A21" s="450">
        <v>19</v>
      </c>
      <c r="B21" s="451">
        <v>41014</v>
      </c>
      <c r="C21" s="450" t="s">
        <v>1613</v>
      </c>
      <c r="D21" s="450" t="s">
        <v>1154</v>
      </c>
      <c r="E21" s="450" t="s">
        <v>1684</v>
      </c>
      <c r="F21" s="450" t="s">
        <v>1615</v>
      </c>
      <c r="G21" s="450" t="s">
        <v>1473</v>
      </c>
      <c r="H21" s="450" t="s">
        <v>1685</v>
      </c>
      <c r="I21" s="450" t="s">
        <v>1686</v>
      </c>
      <c r="J21" s="450" t="s">
        <v>656</v>
      </c>
      <c r="K21" s="450" t="s">
        <v>1616</v>
      </c>
    </row>
    <row r="22" spans="1:11" ht="17.25" x14ac:dyDescent="0.25">
      <c r="A22" s="450">
        <v>20</v>
      </c>
      <c r="B22" s="451">
        <v>41021</v>
      </c>
      <c r="C22" s="450" t="s">
        <v>1535</v>
      </c>
      <c r="D22" s="450" t="s">
        <v>1441</v>
      </c>
      <c r="E22" s="450" t="s">
        <v>1613</v>
      </c>
      <c r="F22" s="450" t="s">
        <v>1687</v>
      </c>
      <c r="G22" s="450" t="s">
        <v>605</v>
      </c>
      <c r="H22" s="450" t="s">
        <v>1615</v>
      </c>
      <c r="I22" s="450" t="s">
        <v>1616</v>
      </c>
      <c r="J22" s="450" t="s">
        <v>1174</v>
      </c>
      <c r="K22" s="450" t="s">
        <v>1688</v>
      </c>
    </row>
    <row r="23" spans="1:11" ht="17.25" x14ac:dyDescent="0.25">
      <c r="A23" s="450">
        <v>21</v>
      </c>
      <c r="B23" s="451">
        <v>41035</v>
      </c>
      <c r="C23" s="450" t="s">
        <v>1613</v>
      </c>
      <c r="D23" s="450" t="s">
        <v>642</v>
      </c>
      <c r="E23" s="450" t="s">
        <v>1627</v>
      </c>
      <c r="F23" s="450" t="s">
        <v>1615</v>
      </c>
      <c r="G23" s="450" t="s">
        <v>1441</v>
      </c>
      <c r="H23" s="450" t="s">
        <v>1689</v>
      </c>
      <c r="I23" s="450" t="s">
        <v>1546</v>
      </c>
      <c r="J23" s="450" t="s">
        <v>1473</v>
      </c>
      <c r="K23" s="450" t="s">
        <v>1616</v>
      </c>
    </row>
    <row r="24" spans="1:11" ht="17.25" x14ac:dyDescent="0.25">
      <c r="A24" s="450">
        <v>22</v>
      </c>
      <c r="B24" s="451">
        <v>41042</v>
      </c>
      <c r="C24" s="450" t="s">
        <v>1690</v>
      </c>
      <c r="D24" s="450" t="s">
        <v>638</v>
      </c>
      <c r="E24" s="450" t="s">
        <v>1613</v>
      </c>
      <c r="F24" s="450" t="s">
        <v>1618</v>
      </c>
      <c r="G24" s="450" t="s">
        <v>1692</v>
      </c>
      <c r="H24" s="450" t="s">
        <v>1615</v>
      </c>
      <c r="I24" s="450" t="s">
        <v>1616</v>
      </c>
      <c r="J24" s="450" t="s">
        <v>1693</v>
      </c>
      <c r="K24" s="450" t="s">
        <v>1264</v>
      </c>
    </row>
    <row r="25" spans="1:11" ht="17.25" x14ac:dyDescent="0.3">
      <c r="A25" s="452"/>
      <c r="B25" s="452"/>
      <c r="C25" s="453"/>
      <c r="D25" s="452"/>
      <c r="E25" s="453"/>
      <c r="F25" s="453"/>
      <c r="G25" s="452"/>
      <c r="H25" s="453"/>
      <c r="I25" s="454"/>
      <c r="J25" s="455"/>
      <c r="K25" s="454"/>
    </row>
    <row r="26" spans="1:11" ht="17.25" x14ac:dyDescent="0.3">
      <c r="A26" s="918" t="s">
        <v>520</v>
      </c>
      <c r="B26" s="918"/>
      <c r="C26" s="918"/>
      <c r="D26" s="918"/>
      <c r="E26" s="918"/>
      <c r="F26" s="453"/>
      <c r="G26" s="918" t="s">
        <v>414</v>
      </c>
      <c r="H26" s="918"/>
      <c r="I26" s="918"/>
      <c r="J26" s="918"/>
      <c r="K26" s="918"/>
    </row>
    <row r="27" spans="1:11" ht="17.25" x14ac:dyDescent="0.3">
      <c r="A27" s="450" t="s">
        <v>1694</v>
      </c>
      <c r="B27" s="456">
        <v>40783</v>
      </c>
      <c r="C27" s="450" t="s">
        <v>1695</v>
      </c>
      <c r="D27" s="450" t="s">
        <v>661</v>
      </c>
      <c r="E27" s="450" t="s">
        <v>1613</v>
      </c>
      <c r="F27" s="453"/>
      <c r="G27" s="450" t="s">
        <v>23</v>
      </c>
      <c r="H27" s="456">
        <v>40867</v>
      </c>
      <c r="I27" s="450" t="s">
        <v>1696</v>
      </c>
      <c r="J27" s="450" t="s">
        <v>611</v>
      </c>
      <c r="K27" s="450" t="s">
        <v>1613</v>
      </c>
    </row>
    <row r="28" spans="1:11" ht="34.5" x14ac:dyDescent="0.3">
      <c r="A28" s="450" t="s">
        <v>23</v>
      </c>
      <c r="B28" s="456">
        <v>40790</v>
      </c>
      <c r="C28" s="450" t="s">
        <v>1697</v>
      </c>
      <c r="D28" s="457" t="s">
        <v>1698</v>
      </c>
      <c r="E28" s="450" t="s">
        <v>1613</v>
      </c>
      <c r="F28" s="453"/>
      <c r="G28" s="458"/>
      <c r="H28" s="459"/>
      <c r="I28" s="458"/>
      <c r="J28" s="458"/>
      <c r="K28" s="458"/>
    </row>
    <row r="29" spans="1:11" ht="17.25" x14ac:dyDescent="0.3">
      <c r="A29" s="450" t="s">
        <v>36</v>
      </c>
      <c r="B29" s="456">
        <v>40804</v>
      </c>
      <c r="C29" s="450" t="s">
        <v>1613</v>
      </c>
      <c r="D29" s="457" t="s">
        <v>1699</v>
      </c>
      <c r="E29" s="450" t="s">
        <v>1700</v>
      </c>
      <c r="F29" s="453"/>
      <c r="G29" s="918" t="s">
        <v>814</v>
      </c>
      <c r="H29" s="918"/>
      <c r="I29" s="918"/>
      <c r="J29" s="918"/>
      <c r="K29" s="918"/>
    </row>
    <row r="30" spans="1:11" ht="17.25" x14ac:dyDescent="0.3">
      <c r="A30" s="453"/>
      <c r="B30" s="452"/>
      <c r="C30" s="453"/>
      <c r="D30" s="452"/>
      <c r="E30" s="453"/>
      <c r="F30" s="453"/>
      <c r="G30" s="450" t="s">
        <v>1636</v>
      </c>
      <c r="H30" s="456">
        <v>40916</v>
      </c>
      <c r="I30" s="450" t="s">
        <v>1613</v>
      </c>
      <c r="J30" s="450" t="s">
        <v>1701</v>
      </c>
      <c r="K30" s="450" t="s">
        <v>1702</v>
      </c>
    </row>
    <row r="31" spans="1:11" ht="17.25" x14ac:dyDescent="0.3">
      <c r="A31" s="918" t="s">
        <v>813</v>
      </c>
      <c r="B31" s="918"/>
      <c r="C31" s="918"/>
      <c r="D31" s="918"/>
      <c r="E31" s="918"/>
      <c r="F31" s="453"/>
      <c r="G31" s="458"/>
      <c r="H31" s="459"/>
      <c r="I31" s="460"/>
      <c r="J31" s="458"/>
      <c r="K31" s="458"/>
    </row>
    <row r="32" spans="1:11" ht="17.25" x14ac:dyDescent="0.3">
      <c r="A32" s="450" t="s">
        <v>36</v>
      </c>
      <c r="B32" s="456">
        <v>40818</v>
      </c>
      <c r="C32" s="450" t="s">
        <v>1613</v>
      </c>
      <c r="D32" s="450" t="s">
        <v>611</v>
      </c>
      <c r="E32" s="450" t="s">
        <v>1703</v>
      </c>
      <c r="F32" s="453"/>
      <c r="G32" s="918" t="s">
        <v>1704</v>
      </c>
      <c r="H32" s="918"/>
      <c r="I32" s="918"/>
      <c r="J32" s="918"/>
      <c r="K32" s="918"/>
    </row>
    <row r="33" spans="1:51" ht="17.25" x14ac:dyDescent="0.3">
      <c r="A33" s="450" t="s">
        <v>1645</v>
      </c>
      <c r="B33" s="456">
        <v>40846</v>
      </c>
      <c r="C33" s="450" t="s">
        <v>1613</v>
      </c>
      <c r="D33" s="450" t="s">
        <v>652</v>
      </c>
      <c r="E33" s="450" t="s">
        <v>1705</v>
      </c>
      <c r="F33" s="453"/>
      <c r="G33" s="2"/>
      <c r="H33" s="456">
        <v>40958</v>
      </c>
      <c r="I33" s="450" t="s">
        <v>1613</v>
      </c>
      <c r="J33" s="450" t="s">
        <v>599</v>
      </c>
      <c r="K33" s="450" t="s">
        <v>1703</v>
      </c>
    </row>
    <row r="34" spans="1:51" ht="34.5" x14ac:dyDescent="0.3">
      <c r="A34" s="453"/>
      <c r="B34" s="452"/>
      <c r="C34" s="453"/>
      <c r="D34" s="452"/>
      <c r="E34" s="453"/>
      <c r="F34" s="453"/>
      <c r="G34" s="2"/>
      <c r="H34" s="456">
        <v>40979</v>
      </c>
      <c r="I34" s="450" t="s">
        <v>1706</v>
      </c>
      <c r="J34" s="457" t="s">
        <v>1707</v>
      </c>
      <c r="K34" s="450" t="s">
        <v>1613</v>
      </c>
    </row>
    <row r="37" spans="1:51" x14ac:dyDescent="0.25">
      <c r="M37" s="218" t="s">
        <v>588</v>
      </c>
      <c r="N37" s="916" t="s">
        <v>820</v>
      </c>
      <c r="O37" s="916"/>
      <c r="P37" s="916"/>
      <c r="Q37" s="916"/>
      <c r="R37" s="916"/>
      <c r="S37" s="916"/>
      <c r="T37" s="916"/>
      <c r="U37" s="919" t="s">
        <v>825</v>
      </c>
      <c r="V37" s="919"/>
      <c r="W37" s="919"/>
      <c r="X37" s="919"/>
      <c r="Y37" s="919"/>
      <c r="Z37" s="919"/>
      <c r="AA37" s="919"/>
      <c r="AB37" s="919"/>
      <c r="AC37" s="919"/>
      <c r="AD37" s="919"/>
      <c r="AE37" s="919"/>
      <c r="AF37" s="919"/>
      <c r="AG37" s="919"/>
      <c r="AH37" s="919"/>
      <c r="AI37" s="919"/>
      <c r="AJ37" s="919"/>
      <c r="AK37" s="919"/>
      <c r="AL37" s="919"/>
      <c r="AM37" s="919"/>
      <c r="AN37" s="919"/>
      <c r="AO37" s="919"/>
      <c r="AP37" s="919"/>
      <c r="AQ37" s="461" t="s">
        <v>1201</v>
      </c>
      <c r="AR37" s="462" t="s">
        <v>1201</v>
      </c>
      <c r="AS37" s="463" t="s">
        <v>1201</v>
      </c>
      <c r="AT37" s="463" t="s">
        <v>1202</v>
      </c>
      <c r="AU37" s="463" t="s">
        <v>1202</v>
      </c>
      <c r="AV37" s="463" t="s">
        <v>1372</v>
      </c>
      <c r="AW37" s="463" t="s">
        <v>1203</v>
      </c>
      <c r="AX37" s="463"/>
      <c r="AY37" s="464"/>
    </row>
    <row r="38" spans="1:51" ht="89.25" x14ac:dyDescent="0.25">
      <c r="M38" s="278" t="s">
        <v>823</v>
      </c>
      <c r="N38" s="279" t="s">
        <v>1206</v>
      </c>
      <c r="O38" s="332" t="s">
        <v>825</v>
      </c>
      <c r="P38" s="465" t="s">
        <v>826</v>
      </c>
      <c r="Q38" s="304" t="s">
        <v>827</v>
      </c>
      <c r="R38" s="304" t="s">
        <v>828</v>
      </c>
      <c r="S38" s="304" t="s">
        <v>829</v>
      </c>
      <c r="T38" s="366" t="s">
        <v>830</v>
      </c>
      <c r="U38" s="233" t="s">
        <v>1668</v>
      </c>
      <c r="V38" s="229" t="s">
        <v>1670</v>
      </c>
      <c r="W38" s="230" t="s">
        <v>1672</v>
      </c>
      <c r="X38" s="229" t="s">
        <v>1675</v>
      </c>
      <c r="Y38" s="230" t="s">
        <v>1678</v>
      </c>
      <c r="Z38" s="229" t="s">
        <v>1376</v>
      </c>
      <c r="AA38" s="230" t="s">
        <v>1683</v>
      </c>
      <c r="AB38" s="229" t="s">
        <v>1684</v>
      </c>
      <c r="AC38" s="230" t="s">
        <v>1535</v>
      </c>
      <c r="AD38" s="229" t="s">
        <v>1627</v>
      </c>
      <c r="AE38" s="235" t="s">
        <v>1690</v>
      </c>
      <c r="AF38" s="306" t="s">
        <v>1668</v>
      </c>
      <c r="AG38" s="230" t="s">
        <v>1670</v>
      </c>
      <c r="AH38" s="229" t="s">
        <v>1672</v>
      </c>
      <c r="AI38" s="230" t="s">
        <v>1675</v>
      </c>
      <c r="AJ38" s="229" t="s">
        <v>1678</v>
      </c>
      <c r="AK38" s="230" t="s">
        <v>1376</v>
      </c>
      <c r="AL38" s="229" t="s">
        <v>1683</v>
      </c>
      <c r="AM38" s="230" t="s">
        <v>1684</v>
      </c>
      <c r="AN38" s="229" t="s">
        <v>1535</v>
      </c>
      <c r="AO38" s="230" t="s">
        <v>1627</v>
      </c>
      <c r="AP38" s="234" t="s">
        <v>1690</v>
      </c>
      <c r="AQ38" s="429" t="s">
        <v>1708</v>
      </c>
      <c r="AR38" s="430" t="s">
        <v>1377</v>
      </c>
      <c r="AS38" s="430" t="s">
        <v>416</v>
      </c>
      <c r="AT38" s="430" t="s">
        <v>437</v>
      </c>
      <c r="AU38" s="430" t="s">
        <v>1709</v>
      </c>
      <c r="AV38" s="430" t="s">
        <v>1710</v>
      </c>
      <c r="AW38" s="430" t="s">
        <v>432</v>
      </c>
      <c r="AX38" s="430"/>
      <c r="AY38" s="466"/>
    </row>
    <row r="39" spans="1:51" x14ac:dyDescent="0.25">
      <c r="M39" s="246" t="s">
        <v>844</v>
      </c>
      <c r="N39" s="433">
        <f t="shared" ref="N39:N52" si="0">SUM(U39:AY39)</f>
        <v>18</v>
      </c>
      <c r="O39" s="434">
        <f t="shared" ref="O39:O52" si="1">SUM(U39:AP39)</f>
        <v>16</v>
      </c>
      <c r="P39" s="467">
        <f t="shared" ref="P39:P52" si="2">SUM(AQ39:AY39)</f>
        <v>2</v>
      </c>
      <c r="Q39" s="308">
        <f t="shared" ref="Q39:Q52" si="3">SUM(U39:AE39)</f>
        <v>7</v>
      </c>
      <c r="R39" s="308">
        <f t="shared" ref="R39:R52" si="4">SUM(AF39:AP39)</f>
        <v>9</v>
      </c>
      <c r="S39" s="308">
        <f t="shared" ref="S39:T52" si="5">U39+W39+Y39+AA39+AC39+AE39+AG39+AI39+AK39+AM39+AO39</f>
        <v>6</v>
      </c>
      <c r="T39" s="309">
        <f t="shared" si="5"/>
        <v>10</v>
      </c>
      <c r="U39" s="468"/>
      <c r="V39" s="384"/>
      <c r="W39" s="385"/>
      <c r="X39" s="384"/>
      <c r="Y39" s="385"/>
      <c r="Z39" s="384"/>
      <c r="AA39" s="385">
        <v>3</v>
      </c>
      <c r="AB39" s="384">
        <v>2</v>
      </c>
      <c r="AC39" s="385">
        <v>1</v>
      </c>
      <c r="AD39" s="384">
        <v>1</v>
      </c>
      <c r="AE39" s="469"/>
      <c r="AF39" s="470">
        <v>1</v>
      </c>
      <c r="AG39" s="385"/>
      <c r="AH39" s="384"/>
      <c r="AI39" s="385">
        <v>1</v>
      </c>
      <c r="AJ39" s="384">
        <v>3</v>
      </c>
      <c r="AK39" s="385"/>
      <c r="AL39" s="384">
        <v>1</v>
      </c>
      <c r="AM39" s="385">
        <v>1</v>
      </c>
      <c r="AN39" s="384">
        <v>1</v>
      </c>
      <c r="AO39" s="385"/>
      <c r="AP39" s="386">
        <v>1</v>
      </c>
      <c r="AQ39" s="471"/>
      <c r="AR39" s="436"/>
      <c r="AS39" s="436">
        <v>1</v>
      </c>
      <c r="AT39" s="436">
        <v>1</v>
      </c>
      <c r="AU39" s="436"/>
      <c r="AV39" s="436"/>
      <c r="AW39" s="436"/>
      <c r="AX39" s="436"/>
      <c r="AY39" s="472"/>
    </row>
    <row r="40" spans="1:51" x14ac:dyDescent="0.25">
      <c r="M40" s="236" t="s">
        <v>1653</v>
      </c>
      <c r="N40" s="438">
        <f t="shared" si="0"/>
        <v>7</v>
      </c>
      <c r="O40" s="138">
        <f t="shared" si="1"/>
        <v>5</v>
      </c>
      <c r="P40" s="87">
        <f t="shared" si="2"/>
        <v>2</v>
      </c>
      <c r="Q40" s="86">
        <f t="shared" si="3"/>
        <v>1</v>
      </c>
      <c r="R40" s="86">
        <f t="shared" si="4"/>
        <v>4</v>
      </c>
      <c r="S40" s="86">
        <f t="shared" si="5"/>
        <v>0</v>
      </c>
      <c r="T40" s="186">
        <f t="shared" si="5"/>
        <v>5</v>
      </c>
      <c r="U40" s="417"/>
      <c r="V40" s="89"/>
      <c r="W40" s="90"/>
      <c r="X40" s="89"/>
      <c r="Y40" s="90"/>
      <c r="Z40" s="89"/>
      <c r="AA40" s="90"/>
      <c r="AB40" s="89">
        <v>1</v>
      </c>
      <c r="AC40" s="90"/>
      <c r="AD40" s="89"/>
      <c r="AE40" s="473"/>
      <c r="AF40" s="474">
        <v>1</v>
      </c>
      <c r="AG40" s="90"/>
      <c r="AH40" s="89"/>
      <c r="AI40" s="90"/>
      <c r="AJ40" s="89"/>
      <c r="AK40" s="90"/>
      <c r="AL40" s="89">
        <v>2</v>
      </c>
      <c r="AM40" s="90"/>
      <c r="AN40" s="89">
        <v>1</v>
      </c>
      <c r="AO40" s="90"/>
      <c r="AP40" s="391"/>
      <c r="AQ40" s="475">
        <v>1</v>
      </c>
      <c r="AR40" s="91">
        <v>1</v>
      </c>
      <c r="AS40" s="91"/>
      <c r="AT40" s="91"/>
      <c r="AU40" s="91"/>
      <c r="AV40" s="91"/>
      <c r="AW40" s="91"/>
      <c r="AX40" s="91"/>
      <c r="AY40" s="476"/>
    </row>
    <row r="41" spans="1:51" x14ac:dyDescent="0.25">
      <c r="M41" s="236" t="s">
        <v>1655</v>
      </c>
      <c r="N41" s="438">
        <f t="shared" si="0"/>
        <v>4</v>
      </c>
      <c r="O41" s="138">
        <f t="shared" si="1"/>
        <v>4</v>
      </c>
      <c r="P41" s="87">
        <f t="shared" si="2"/>
        <v>0</v>
      </c>
      <c r="Q41" s="86">
        <f t="shared" si="3"/>
        <v>1</v>
      </c>
      <c r="R41" s="86">
        <f t="shared" si="4"/>
        <v>3</v>
      </c>
      <c r="S41" s="86">
        <f t="shared" si="5"/>
        <v>1</v>
      </c>
      <c r="T41" s="186">
        <f t="shared" si="5"/>
        <v>3</v>
      </c>
      <c r="U41" s="417"/>
      <c r="V41" s="89"/>
      <c r="W41" s="90"/>
      <c r="X41" s="89"/>
      <c r="Y41" s="90"/>
      <c r="Z41" s="89"/>
      <c r="AA41" s="90"/>
      <c r="AB41" s="89">
        <v>1</v>
      </c>
      <c r="AC41" s="90"/>
      <c r="AD41" s="89"/>
      <c r="AE41" s="473"/>
      <c r="AF41" s="474"/>
      <c r="AG41" s="90"/>
      <c r="AH41" s="89"/>
      <c r="AI41" s="90"/>
      <c r="AJ41" s="89">
        <v>1</v>
      </c>
      <c r="AK41" s="90"/>
      <c r="AL41" s="89"/>
      <c r="AM41" s="90">
        <v>1</v>
      </c>
      <c r="AN41" s="89"/>
      <c r="AO41" s="90"/>
      <c r="AP41" s="391">
        <v>1</v>
      </c>
      <c r="AQ41" s="475"/>
      <c r="AR41" s="91"/>
      <c r="AS41" s="91"/>
      <c r="AT41" s="91"/>
      <c r="AU41" s="91"/>
      <c r="AV41" s="91"/>
      <c r="AW41" s="91"/>
      <c r="AX41" s="91"/>
      <c r="AY41" s="476"/>
    </row>
    <row r="42" spans="1:51" x14ac:dyDescent="0.25">
      <c r="M42" s="236" t="s">
        <v>1390</v>
      </c>
      <c r="N42" s="438">
        <f t="shared" si="0"/>
        <v>4</v>
      </c>
      <c r="O42" s="138">
        <f t="shared" si="1"/>
        <v>4</v>
      </c>
      <c r="P42" s="87">
        <f t="shared" si="2"/>
        <v>0</v>
      </c>
      <c r="Q42" s="86">
        <f t="shared" si="3"/>
        <v>1</v>
      </c>
      <c r="R42" s="86">
        <f t="shared" si="4"/>
        <v>3</v>
      </c>
      <c r="S42" s="86">
        <f t="shared" si="5"/>
        <v>3</v>
      </c>
      <c r="T42" s="186">
        <f t="shared" si="5"/>
        <v>1</v>
      </c>
      <c r="U42" s="417"/>
      <c r="V42" s="89"/>
      <c r="W42" s="90"/>
      <c r="X42" s="89"/>
      <c r="Y42" s="90"/>
      <c r="Z42" s="89"/>
      <c r="AA42" s="90"/>
      <c r="AB42" s="89">
        <v>1</v>
      </c>
      <c r="AC42" s="90"/>
      <c r="AD42" s="89"/>
      <c r="AE42" s="473"/>
      <c r="AF42" s="474"/>
      <c r="AG42" s="90">
        <v>2</v>
      </c>
      <c r="AH42" s="89"/>
      <c r="AI42" s="90"/>
      <c r="AJ42" s="89"/>
      <c r="AK42" s="90"/>
      <c r="AL42" s="89"/>
      <c r="AM42" s="90"/>
      <c r="AN42" s="89"/>
      <c r="AO42" s="90">
        <v>1</v>
      </c>
      <c r="AP42" s="391"/>
      <c r="AQ42" s="475"/>
      <c r="AR42" s="91"/>
      <c r="AS42" s="91"/>
      <c r="AT42" s="91"/>
      <c r="AU42" s="91"/>
      <c r="AV42" s="91"/>
      <c r="AW42" s="91"/>
      <c r="AX42" s="91"/>
      <c r="AY42" s="476"/>
    </row>
    <row r="43" spans="1:51" x14ac:dyDescent="0.25">
      <c r="M43" s="236" t="s">
        <v>1711</v>
      </c>
      <c r="N43" s="438">
        <f t="shared" si="0"/>
        <v>2</v>
      </c>
      <c r="O43" s="138">
        <f t="shared" si="1"/>
        <v>2</v>
      </c>
      <c r="P43" s="87">
        <f t="shared" si="2"/>
        <v>0</v>
      </c>
      <c r="Q43" s="86">
        <f t="shared" si="3"/>
        <v>1</v>
      </c>
      <c r="R43" s="86">
        <f t="shared" si="4"/>
        <v>1</v>
      </c>
      <c r="S43" s="86">
        <f t="shared" si="5"/>
        <v>2</v>
      </c>
      <c r="T43" s="186">
        <f t="shared" si="5"/>
        <v>0</v>
      </c>
      <c r="U43" s="417"/>
      <c r="V43" s="89"/>
      <c r="W43" s="90">
        <v>1</v>
      </c>
      <c r="X43" s="89"/>
      <c r="Y43" s="90"/>
      <c r="Z43" s="89"/>
      <c r="AA43" s="90"/>
      <c r="AB43" s="89"/>
      <c r="AC43" s="90"/>
      <c r="AD43" s="89"/>
      <c r="AE43" s="473"/>
      <c r="AF43" s="474"/>
      <c r="AG43" s="90"/>
      <c r="AH43" s="89"/>
      <c r="AI43" s="90"/>
      <c r="AJ43" s="89"/>
      <c r="AK43" s="90"/>
      <c r="AL43" s="89"/>
      <c r="AM43" s="90">
        <v>1</v>
      </c>
      <c r="AN43" s="89"/>
      <c r="AO43" s="90"/>
      <c r="AP43" s="391"/>
      <c r="AQ43" s="475"/>
      <c r="AR43" s="91"/>
      <c r="AS43" s="91"/>
      <c r="AT43" s="91"/>
      <c r="AU43" s="91"/>
      <c r="AV43" s="91"/>
      <c r="AW43" s="91"/>
      <c r="AX43" s="91"/>
      <c r="AY43" s="476"/>
    </row>
    <row r="44" spans="1:51" x14ac:dyDescent="0.25">
      <c r="M44" s="236" t="s">
        <v>841</v>
      </c>
      <c r="N44" s="438">
        <f t="shared" si="0"/>
        <v>1</v>
      </c>
      <c r="O44" s="138">
        <f t="shared" si="1"/>
        <v>1</v>
      </c>
      <c r="P44" s="87">
        <f t="shared" si="2"/>
        <v>0</v>
      </c>
      <c r="Q44" s="86">
        <f t="shared" si="3"/>
        <v>1</v>
      </c>
      <c r="R44" s="86">
        <f t="shared" si="4"/>
        <v>0</v>
      </c>
      <c r="S44" s="86">
        <f t="shared" si="5"/>
        <v>0</v>
      </c>
      <c r="T44" s="186">
        <f t="shared" si="5"/>
        <v>1</v>
      </c>
      <c r="U44" s="417"/>
      <c r="V44" s="89"/>
      <c r="W44" s="90"/>
      <c r="X44" s="89">
        <v>1</v>
      </c>
      <c r="Y44" s="90"/>
      <c r="Z44" s="89"/>
      <c r="AA44" s="90"/>
      <c r="AB44" s="89"/>
      <c r="AC44" s="90"/>
      <c r="AD44" s="89"/>
      <c r="AE44" s="473"/>
      <c r="AF44" s="474"/>
      <c r="AG44" s="90"/>
      <c r="AH44" s="89"/>
      <c r="AI44" s="90"/>
      <c r="AJ44" s="89"/>
      <c r="AK44" s="90"/>
      <c r="AL44" s="89"/>
      <c r="AM44" s="90"/>
      <c r="AN44" s="89"/>
      <c r="AO44" s="90"/>
      <c r="AP44" s="391"/>
      <c r="AQ44" s="475"/>
      <c r="AR44" s="91"/>
      <c r="AS44" s="91"/>
      <c r="AT44" s="91"/>
      <c r="AU44" s="91"/>
      <c r="AV44" s="91"/>
      <c r="AW44" s="91"/>
      <c r="AX44" s="91"/>
      <c r="AY44" s="476"/>
    </row>
    <row r="45" spans="1:51" x14ac:dyDescent="0.25">
      <c r="M45" s="236" t="s">
        <v>1657</v>
      </c>
      <c r="N45" s="438">
        <f t="shared" si="0"/>
        <v>1</v>
      </c>
      <c r="O45" s="138">
        <f t="shared" si="1"/>
        <v>1</v>
      </c>
      <c r="P45" s="87">
        <f t="shared" si="2"/>
        <v>0</v>
      </c>
      <c r="Q45" s="86">
        <f t="shared" si="3"/>
        <v>0</v>
      </c>
      <c r="R45" s="86">
        <f t="shared" si="4"/>
        <v>1</v>
      </c>
      <c r="S45" s="86">
        <f t="shared" si="5"/>
        <v>1</v>
      </c>
      <c r="T45" s="186">
        <f t="shared" si="5"/>
        <v>0</v>
      </c>
      <c r="U45" s="417"/>
      <c r="V45" s="89"/>
      <c r="W45" s="90"/>
      <c r="X45" s="89"/>
      <c r="Y45" s="90"/>
      <c r="Z45" s="89"/>
      <c r="AA45" s="90"/>
      <c r="AB45" s="89"/>
      <c r="AC45" s="90"/>
      <c r="AD45" s="89"/>
      <c r="AE45" s="473"/>
      <c r="AF45" s="474"/>
      <c r="AG45" s="90">
        <v>1</v>
      </c>
      <c r="AH45" s="89"/>
      <c r="AI45" s="90"/>
      <c r="AJ45" s="89"/>
      <c r="AK45" s="90"/>
      <c r="AL45" s="89"/>
      <c r="AM45" s="90"/>
      <c r="AN45" s="89"/>
      <c r="AO45" s="90"/>
      <c r="AP45" s="391"/>
      <c r="AQ45" s="475"/>
      <c r="AR45" s="91"/>
      <c r="AS45" s="91"/>
      <c r="AT45" s="91"/>
      <c r="AU45" s="91"/>
      <c r="AV45" s="91"/>
      <c r="AW45" s="91"/>
      <c r="AX45" s="91"/>
      <c r="AY45" s="476"/>
    </row>
    <row r="46" spans="1:51" x14ac:dyDescent="0.25">
      <c r="M46" s="236" t="s">
        <v>1658</v>
      </c>
      <c r="N46" s="438">
        <f t="shared" si="0"/>
        <v>1</v>
      </c>
      <c r="O46" s="138">
        <f t="shared" si="1"/>
        <v>1</v>
      </c>
      <c r="P46" s="87">
        <f t="shared" si="2"/>
        <v>0</v>
      </c>
      <c r="Q46" s="86">
        <f t="shared" si="3"/>
        <v>0</v>
      </c>
      <c r="R46" s="86">
        <f t="shared" si="4"/>
        <v>1</v>
      </c>
      <c r="S46" s="86">
        <f t="shared" si="5"/>
        <v>1</v>
      </c>
      <c r="T46" s="186">
        <f t="shared" si="5"/>
        <v>0</v>
      </c>
      <c r="U46" s="417"/>
      <c r="V46" s="89"/>
      <c r="W46" s="90"/>
      <c r="X46" s="89"/>
      <c r="Y46" s="90"/>
      <c r="Z46" s="89"/>
      <c r="AA46" s="90"/>
      <c r="AB46" s="89"/>
      <c r="AC46" s="90"/>
      <c r="AD46" s="89"/>
      <c r="AE46" s="473"/>
      <c r="AF46" s="474"/>
      <c r="AG46" s="90"/>
      <c r="AH46" s="89"/>
      <c r="AI46" s="90"/>
      <c r="AJ46" s="89"/>
      <c r="AK46" s="90"/>
      <c r="AL46" s="89"/>
      <c r="AM46" s="90">
        <v>1</v>
      </c>
      <c r="AN46" s="89"/>
      <c r="AO46" s="90"/>
      <c r="AP46" s="391"/>
      <c r="AQ46" s="475"/>
      <c r="AR46" s="91"/>
      <c r="AS46" s="91"/>
      <c r="AT46" s="91"/>
      <c r="AU46" s="91"/>
      <c r="AV46" s="91"/>
      <c r="AW46" s="91"/>
      <c r="AX46" s="91"/>
      <c r="AY46" s="476"/>
    </row>
    <row r="47" spans="1:51" x14ac:dyDescent="0.25">
      <c r="M47" s="236" t="s">
        <v>1712</v>
      </c>
      <c r="N47" s="438">
        <f t="shared" si="0"/>
        <v>1</v>
      </c>
      <c r="O47" s="138">
        <f t="shared" si="1"/>
        <v>1</v>
      </c>
      <c r="P47" s="87">
        <f t="shared" si="2"/>
        <v>0</v>
      </c>
      <c r="Q47" s="86">
        <f t="shared" si="3"/>
        <v>0</v>
      </c>
      <c r="R47" s="86">
        <f t="shared" si="4"/>
        <v>1</v>
      </c>
      <c r="S47" s="86">
        <f t="shared" si="5"/>
        <v>1</v>
      </c>
      <c r="T47" s="186">
        <f t="shared" si="5"/>
        <v>0</v>
      </c>
      <c r="U47" s="417"/>
      <c r="V47" s="89"/>
      <c r="W47" s="90"/>
      <c r="X47" s="89"/>
      <c r="Y47" s="90"/>
      <c r="Z47" s="89"/>
      <c r="AA47" s="90"/>
      <c r="AB47" s="89"/>
      <c r="AC47" s="90"/>
      <c r="AD47" s="89"/>
      <c r="AE47" s="473"/>
      <c r="AF47" s="474"/>
      <c r="AG47" s="90"/>
      <c r="AH47" s="89"/>
      <c r="AI47" s="90"/>
      <c r="AJ47" s="89"/>
      <c r="AK47" s="90"/>
      <c r="AL47" s="89"/>
      <c r="AM47" s="90">
        <v>1</v>
      </c>
      <c r="AN47" s="89"/>
      <c r="AO47" s="90"/>
      <c r="AP47" s="391"/>
      <c r="AQ47" s="475"/>
      <c r="AR47" s="91"/>
      <c r="AS47" s="91"/>
      <c r="AT47" s="91"/>
      <c r="AU47" s="91"/>
      <c r="AV47" s="91"/>
      <c r="AW47" s="91"/>
      <c r="AX47" s="91"/>
      <c r="AY47" s="476"/>
    </row>
    <row r="48" spans="1:51" x14ac:dyDescent="0.25">
      <c r="M48" s="236" t="s">
        <v>1388</v>
      </c>
      <c r="N48" s="438">
        <f t="shared" si="0"/>
        <v>1</v>
      </c>
      <c r="O48" s="138">
        <f t="shared" si="1"/>
        <v>1</v>
      </c>
      <c r="P48" s="87">
        <f t="shared" si="2"/>
        <v>0</v>
      </c>
      <c r="Q48" s="86">
        <f t="shared" si="3"/>
        <v>0</v>
      </c>
      <c r="R48" s="86">
        <f t="shared" si="4"/>
        <v>1</v>
      </c>
      <c r="S48" s="86">
        <f t="shared" si="5"/>
        <v>1</v>
      </c>
      <c r="T48" s="186">
        <f t="shared" si="5"/>
        <v>0</v>
      </c>
      <c r="U48" s="417"/>
      <c r="V48" s="89"/>
      <c r="W48" s="90"/>
      <c r="X48" s="89"/>
      <c r="Y48" s="90"/>
      <c r="Z48" s="89"/>
      <c r="AA48" s="90"/>
      <c r="AB48" s="89"/>
      <c r="AC48" s="90"/>
      <c r="AD48" s="89"/>
      <c r="AE48" s="473"/>
      <c r="AF48" s="474"/>
      <c r="AG48" s="90"/>
      <c r="AH48" s="89"/>
      <c r="AI48" s="90"/>
      <c r="AJ48" s="89"/>
      <c r="AK48" s="90"/>
      <c r="AL48" s="89"/>
      <c r="AM48" s="90">
        <v>1</v>
      </c>
      <c r="AN48" s="89"/>
      <c r="AO48" s="90"/>
      <c r="AP48" s="391"/>
      <c r="AQ48" s="475"/>
      <c r="AR48" s="91"/>
      <c r="AS48" s="91"/>
      <c r="AT48" s="91"/>
      <c r="AU48" s="91"/>
      <c r="AV48" s="91"/>
      <c r="AW48" s="91"/>
      <c r="AX48" s="91"/>
      <c r="AY48" s="476"/>
    </row>
    <row r="49" spans="13:51" x14ac:dyDescent="0.25">
      <c r="M49" s="236" t="s">
        <v>537</v>
      </c>
      <c r="N49" s="438">
        <f t="shared" si="0"/>
        <v>1</v>
      </c>
      <c r="O49" s="138">
        <f t="shared" si="1"/>
        <v>0</v>
      </c>
      <c r="P49" s="87">
        <f t="shared" si="2"/>
        <v>1</v>
      </c>
      <c r="Q49" s="86">
        <f t="shared" si="3"/>
        <v>0</v>
      </c>
      <c r="R49" s="86">
        <f t="shared" si="4"/>
        <v>0</v>
      </c>
      <c r="S49" s="86">
        <f t="shared" si="5"/>
        <v>0</v>
      </c>
      <c r="T49" s="186">
        <f t="shared" si="5"/>
        <v>0</v>
      </c>
      <c r="U49" s="417"/>
      <c r="V49" s="89"/>
      <c r="W49" s="90"/>
      <c r="X49" s="89"/>
      <c r="Y49" s="90"/>
      <c r="Z49" s="89"/>
      <c r="AA49" s="90"/>
      <c r="AB49" s="89"/>
      <c r="AC49" s="90"/>
      <c r="AD49" s="89"/>
      <c r="AE49" s="473"/>
      <c r="AF49" s="474"/>
      <c r="AG49" s="90"/>
      <c r="AH49" s="89"/>
      <c r="AI49" s="90"/>
      <c r="AJ49" s="89"/>
      <c r="AK49" s="90"/>
      <c r="AL49" s="89"/>
      <c r="AM49" s="90"/>
      <c r="AN49" s="89"/>
      <c r="AO49" s="90"/>
      <c r="AP49" s="391"/>
      <c r="AQ49" s="475"/>
      <c r="AR49" s="91">
        <v>1</v>
      </c>
      <c r="AS49" s="91"/>
      <c r="AT49" s="91"/>
      <c r="AU49" s="91"/>
      <c r="AV49" s="91"/>
      <c r="AW49" s="91"/>
      <c r="AX49" s="91"/>
      <c r="AY49" s="476"/>
    </row>
    <row r="50" spans="13:51" x14ac:dyDescent="0.25">
      <c r="M50" s="236" t="s">
        <v>65</v>
      </c>
      <c r="N50" s="438">
        <f>SUM(U50:AY50)</f>
        <v>3</v>
      </c>
      <c r="O50" s="138">
        <f>SUM(U50:AP50)</f>
        <v>0</v>
      </c>
      <c r="P50" s="87">
        <f>SUM(AQ50:AY50)</f>
        <v>3</v>
      </c>
      <c r="Q50" s="86">
        <f>SUM(U50:AE50)</f>
        <v>0</v>
      </c>
      <c r="R50" s="86">
        <f>SUM(AF50:AP50)</f>
        <v>0</v>
      </c>
      <c r="S50" s="86">
        <f>U50+W50+Y50+AA50+AC50+AE50+AG50+AI50+AK50+AM50+AO50</f>
        <v>0</v>
      </c>
      <c r="T50" s="186">
        <f>V50+X50+Z50+AB50+AD50+AF50+AH50+AJ50+AL50+AN50+AP50</f>
        <v>0</v>
      </c>
      <c r="U50" s="417"/>
      <c r="V50" s="89"/>
      <c r="W50" s="90"/>
      <c r="X50" s="89"/>
      <c r="Y50" s="90"/>
      <c r="Z50" s="89"/>
      <c r="AA50" s="90"/>
      <c r="AB50" s="89"/>
      <c r="AC50" s="90"/>
      <c r="AD50" s="89"/>
      <c r="AE50" s="473"/>
      <c r="AF50" s="474"/>
      <c r="AG50" s="90"/>
      <c r="AH50" s="89"/>
      <c r="AI50" s="90"/>
      <c r="AJ50" s="89"/>
      <c r="AK50" s="90"/>
      <c r="AL50" s="89"/>
      <c r="AM50" s="90"/>
      <c r="AN50" s="89"/>
      <c r="AO50" s="90"/>
      <c r="AP50" s="391"/>
      <c r="AQ50" s="475"/>
      <c r="AR50" s="91"/>
      <c r="AS50" s="91"/>
      <c r="AT50" s="91"/>
      <c r="AU50" s="91"/>
      <c r="AV50" s="91"/>
      <c r="AW50" s="91">
        <v>3</v>
      </c>
      <c r="AX50" s="91"/>
      <c r="AY50" s="476"/>
    </row>
    <row r="51" spans="13:51" x14ac:dyDescent="0.25">
      <c r="M51" s="255"/>
      <c r="N51" s="477">
        <f t="shared" si="0"/>
        <v>0</v>
      </c>
      <c r="O51" s="478">
        <f t="shared" si="1"/>
        <v>0</v>
      </c>
      <c r="P51" s="94">
        <f t="shared" si="2"/>
        <v>0</v>
      </c>
      <c r="Q51" s="93">
        <f t="shared" si="3"/>
        <v>0</v>
      </c>
      <c r="R51" s="93">
        <f t="shared" si="4"/>
        <v>0</v>
      </c>
      <c r="S51" s="93">
        <f t="shared" si="5"/>
        <v>0</v>
      </c>
      <c r="T51" s="259">
        <f t="shared" si="5"/>
        <v>0</v>
      </c>
      <c r="U51" s="479"/>
      <c r="V51" s="97"/>
      <c r="W51" s="98"/>
      <c r="X51" s="97"/>
      <c r="Y51" s="98"/>
      <c r="Z51" s="97"/>
      <c r="AA51" s="98"/>
      <c r="AB51" s="97"/>
      <c r="AC51" s="98"/>
      <c r="AD51" s="97"/>
      <c r="AE51" s="480"/>
      <c r="AF51" s="481"/>
      <c r="AG51" s="98"/>
      <c r="AH51" s="97"/>
      <c r="AI51" s="98"/>
      <c r="AJ51" s="97"/>
      <c r="AK51" s="98"/>
      <c r="AL51" s="97"/>
      <c r="AM51" s="98"/>
      <c r="AN51" s="97"/>
      <c r="AO51" s="98"/>
      <c r="AP51" s="393"/>
      <c r="AQ51" s="482"/>
      <c r="AR51" s="99"/>
      <c r="AS51" s="99"/>
      <c r="AT51" s="99"/>
      <c r="AU51" s="99"/>
      <c r="AV51" s="99"/>
      <c r="AW51" s="99"/>
      <c r="AX51" s="99"/>
      <c r="AY51" s="483"/>
    </row>
    <row r="52" spans="13:51" x14ac:dyDescent="0.25">
      <c r="M52" s="266" t="s">
        <v>849</v>
      </c>
      <c r="N52" s="484">
        <f t="shared" si="0"/>
        <v>44</v>
      </c>
      <c r="O52" s="104">
        <f t="shared" si="1"/>
        <v>36</v>
      </c>
      <c r="P52" s="102">
        <f t="shared" si="2"/>
        <v>8</v>
      </c>
      <c r="Q52" s="101">
        <f t="shared" si="3"/>
        <v>12</v>
      </c>
      <c r="R52" s="101">
        <f t="shared" si="4"/>
        <v>24</v>
      </c>
      <c r="S52" s="101">
        <f t="shared" si="5"/>
        <v>16</v>
      </c>
      <c r="T52" s="358">
        <f t="shared" si="5"/>
        <v>20</v>
      </c>
      <c r="U52" s="346">
        <f t="shared" ref="U52:AY52" si="6">SUM(U39:U51)</f>
        <v>0</v>
      </c>
      <c r="V52" s="103">
        <f t="shared" si="6"/>
        <v>0</v>
      </c>
      <c r="W52" s="104">
        <f t="shared" si="6"/>
        <v>1</v>
      </c>
      <c r="X52" s="103">
        <f t="shared" si="6"/>
        <v>1</v>
      </c>
      <c r="Y52" s="104">
        <f t="shared" si="6"/>
        <v>0</v>
      </c>
      <c r="Z52" s="103">
        <f t="shared" si="6"/>
        <v>0</v>
      </c>
      <c r="AA52" s="104">
        <f t="shared" si="6"/>
        <v>3</v>
      </c>
      <c r="AB52" s="103">
        <f t="shared" si="6"/>
        <v>5</v>
      </c>
      <c r="AC52" s="104">
        <f t="shared" si="6"/>
        <v>1</v>
      </c>
      <c r="AD52" s="103">
        <f t="shared" si="6"/>
        <v>1</v>
      </c>
      <c r="AE52" s="485">
        <f t="shared" si="6"/>
        <v>0</v>
      </c>
      <c r="AF52" s="486">
        <f t="shared" si="6"/>
        <v>2</v>
      </c>
      <c r="AG52" s="104">
        <f t="shared" si="6"/>
        <v>3</v>
      </c>
      <c r="AH52" s="103">
        <f t="shared" si="6"/>
        <v>0</v>
      </c>
      <c r="AI52" s="104">
        <f t="shared" si="6"/>
        <v>1</v>
      </c>
      <c r="AJ52" s="103">
        <f t="shared" si="6"/>
        <v>4</v>
      </c>
      <c r="AK52" s="104">
        <f t="shared" si="6"/>
        <v>0</v>
      </c>
      <c r="AL52" s="103">
        <f t="shared" si="6"/>
        <v>3</v>
      </c>
      <c r="AM52" s="104">
        <f t="shared" si="6"/>
        <v>6</v>
      </c>
      <c r="AN52" s="103">
        <f t="shared" si="6"/>
        <v>2</v>
      </c>
      <c r="AO52" s="104">
        <f t="shared" si="6"/>
        <v>1</v>
      </c>
      <c r="AP52" s="270">
        <f t="shared" si="6"/>
        <v>2</v>
      </c>
      <c r="AQ52" s="487">
        <f t="shared" si="6"/>
        <v>1</v>
      </c>
      <c r="AR52" s="102">
        <f t="shared" si="6"/>
        <v>2</v>
      </c>
      <c r="AS52" s="102">
        <f t="shared" si="6"/>
        <v>1</v>
      </c>
      <c r="AT52" s="102">
        <f t="shared" si="6"/>
        <v>1</v>
      </c>
      <c r="AU52" s="102">
        <f t="shared" si="6"/>
        <v>0</v>
      </c>
      <c r="AV52" s="102">
        <f t="shared" si="6"/>
        <v>0</v>
      </c>
      <c r="AW52" s="102">
        <f t="shared" si="6"/>
        <v>3</v>
      </c>
      <c r="AX52" s="102">
        <f t="shared" si="6"/>
        <v>0</v>
      </c>
      <c r="AY52" s="105">
        <f t="shared" si="6"/>
        <v>0</v>
      </c>
    </row>
    <row r="53" spans="13:51" x14ac:dyDescent="0.25">
      <c r="M53" s="189"/>
      <c r="N53" s="141"/>
      <c r="O53" s="141"/>
      <c r="P53" s="141"/>
      <c r="Q53" s="141"/>
      <c r="R53" s="141"/>
      <c r="S53" s="141"/>
      <c r="T53" s="141"/>
      <c r="U53" s="141"/>
      <c r="V53" s="141"/>
      <c r="W53" s="141"/>
      <c r="X53" s="141"/>
      <c r="Y53" s="141"/>
      <c r="Z53" s="141"/>
      <c r="AA53" s="141"/>
      <c r="AB53" s="141"/>
      <c r="AC53" s="141"/>
      <c r="AD53" s="141"/>
      <c r="AE53" s="141"/>
      <c r="AF53" s="141"/>
      <c r="AG53" s="141"/>
      <c r="AH53" s="141"/>
      <c r="AI53" s="141"/>
      <c r="AJ53" s="141"/>
      <c r="AK53" s="141"/>
      <c r="AL53" s="141"/>
      <c r="AM53" s="141"/>
      <c r="AN53" s="141"/>
      <c r="AO53" s="141"/>
      <c r="AP53" s="141"/>
      <c r="AQ53" s="141"/>
      <c r="AR53" s="141"/>
      <c r="AS53" s="141"/>
      <c r="AT53" s="141"/>
      <c r="AU53" s="141"/>
      <c r="AV53" s="141"/>
      <c r="AW53" s="141"/>
      <c r="AX53" s="141"/>
      <c r="AY53" s="141"/>
    </row>
    <row r="54" spans="13:51" x14ac:dyDescent="0.25">
      <c r="M54" s="218" t="s">
        <v>591</v>
      </c>
      <c r="N54" s="916" t="s">
        <v>820</v>
      </c>
      <c r="O54" s="916"/>
      <c r="P54" s="916"/>
      <c r="Q54" s="916"/>
      <c r="R54" s="916"/>
      <c r="S54" s="916"/>
      <c r="T54" s="916"/>
      <c r="U54" s="920" t="s">
        <v>825</v>
      </c>
      <c r="V54" s="920"/>
      <c r="W54" s="920"/>
      <c r="X54" s="920"/>
      <c r="Y54" s="920"/>
      <c r="Z54" s="920"/>
      <c r="AA54" s="920"/>
      <c r="AB54" s="920"/>
      <c r="AC54" s="920"/>
      <c r="AD54" s="920"/>
      <c r="AE54" s="920"/>
      <c r="AF54" s="920"/>
      <c r="AG54" s="920"/>
      <c r="AH54" s="920"/>
      <c r="AI54" s="920"/>
      <c r="AJ54" s="920"/>
      <c r="AK54" s="920"/>
      <c r="AL54" s="920"/>
      <c r="AM54" s="920"/>
      <c r="AN54" s="920"/>
      <c r="AO54" s="920"/>
      <c r="AP54" s="920"/>
      <c r="AQ54" s="488"/>
      <c r="AR54" s="488"/>
      <c r="AS54" s="488"/>
      <c r="AT54" s="488"/>
      <c r="AU54" s="488"/>
      <c r="AV54" s="488"/>
      <c r="AW54" s="488"/>
      <c r="AX54" s="488"/>
      <c r="AY54" s="488"/>
    </row>
    <row r="55" spans="13:51" ht="84.75" x14ac:dyDescent="0.25">
      <c r="M55" s="278" t="s">
        <v>823</v>
      </c>
      <c r="N55" s="279" t="s">
        <v>1206</v>
      </c>
      <c r="O55" s="332" t="s">
        <v>825</v>
      </c>
      <c r="P55" s="489"/>
      <c r="Q55" s="304" t="s">
        <v>827</v>
      </c>
      <c r="R55" s="304" t="s">
        <v>828</v>
      </c>
      <c r="S55" s="304" t="s">
        <v>829</v>
      </c>
      <c r="T55" s="366" t="s">
        <v>830</v>
      </c>
      <c r="U55" s="233" t="s">
        <v>1669</v>
      </c>
      <c r="V55" s="229" t="s">
        <v>1260</v>
      </c>
      <c r="W55" s="230" t="s">
        <v>1673</v>
      </c>
      <c r="X55" s="229" t="s">
        <v>1676</v>
      </c>
      <c r="Y55" s="230" t="s">
        <v>1679</v>
      </c>
      <c r="Z55" s="229" t="s">
        <v>1543</v>
      </c>
      <c r="AA55" s="230" t="s">
        <v>198</v>
      </c>
      <c r="AB55" s="229" t="s">
        <v>1685</v>
      </c>
      <c r="AC55" s="230" t="s">
        <v>1687</v>
      </c>
      <c r="AD55" s="229" t="s">
        <v>1689</v>
      </c>
      <c r="AE55" s="235" t="s">
        <v>1618</v>
      </c>
      <c r="AF55" s="306" t="s">
        <v>1669</v>
      </c>
      <c r="AG55" s="230" t="s">
        <v>1260</v>
      </c>
      <c r="AH55" s="229" t="s">
        <v>1673</v>
      </c>
      <c r="AI55" s="230" t="s">
        <v>1676</v>
      </c>
      <c r="AJ55" s="229" t="s">
        <v>1679</v>
      </c>
      <c r="AK55" s="230" t="s">
        <v>1543</v>
      </c>
      <c r="AL55" s="229" t="s">
        <v>198</v>
      </c>
      <c r="AM55" s="230" t="s">
        <v>1685</v>
      </c>
      <c r="AN55" s="229" t="s">
        <v>1687</v>
      </c>
      <c r="AO55" s="230" t="s">
        <v>1689</v>
      </c>
      <c r="AP55" s="232" t="s">
        <v>1618</v>
      </c>
      <c r="AQ55" s="490"/>
      <c r="AR55" s="490"/>
      <c r="AS55" s="490"/>
      <c r="AT55" s="490"/>
      <c r="AU55" s="490"/>
      <c r="AV55" s="490"/>
      <c r="AW55" s="490"/>
      <c r="AX55" s="490"/>
      <c r="AY55" s="490"/>
    </row>
    <row r="56" spans="13:51" x14ac:dyDescent="0.25">
      <c r="M56" s="246" t="s">
        <v>840</v>
      </c>
      <c r="N56" s="433">
        <f t="shared" ref="N56:N75" si="7">SUM(U56:AY56)</f>
        <v>24</v>
      </c>
      <c r="O56" s="491">
        <f t="shared" ref="O56:O75" si="8">SUM(U56:AP56)</f>
        <v>24</v>
      </c>
      <c r="P56" s="492"/>
      <c r="Q56" s="308">
        <f t="shared" ref="Q56:Q75" si="9">SUM(U56:AE56)</f>
        <v>14</v>
      </c>
      <c r="R56" s="308">
        <f t="shared" ref="R56:R75" si="10">SUM(AF56:AP56)</f>
        <v>10</v>
      </c>
      <c r="S56" s="308">
        <f t="shared" ref="S56:T75" si="11">U56+W56+Y56+AA56+AC56+AE56+AG56+AI56+AK56+AM56+AO56</f>
        <v>13</v>
      </c>
      <c r="T56" s="377">
        <f t="shared" si="11"/>
        <v>11</v>
      </c>
      <c r="U56" s="383">
        <v>5</v>
      </c>
      <c r="V56" s="493"/>
      <c r="W56" s="385"/>
      <c r="X56" s="384">
        <v>2</v>
      </c>
      <c r="Y56" s="493"/>
      <c r="Z56" s="384">
        <v>1</v>
      </c>
      <c r="AA56" s="493"/>
      <c r="AB56" s="384">
        <v>2</v>
      </c>
      <c r="AC56" s="493"/>
      <c r="AD56" s="384">
        <v>2</v>
      </c>
      <c r="AE56" s="469">
        <v>2</v>
      </c>
      <c r="AF56" s="494"/>
      <c r="AG56" s="385">
        <v>4</v>
      </c>
      <c r="AH56" s="384"/>
      <c r="AI56" s="385">
        <v>1</v>
      </c>
      <c r="AJ56" s="493"/>
      <c r="AK56" s="493"/>
      <c r="AL56" s="493"/>
      <c r="AM56" s="493"/>
      <c r="AN56" s="493"/>
      <c r="AO56" s="385">
        <v>1</v>
      </c>
      <c r="AP56" s="386">
        <v>4</v>
      </c>
      <c r="AQ56" s="143"/>
      <c r="AR56" s="143"/>
      <c r="AS56" s="143"/>
      <c r="AT56" s="143"/>
      <c r="AU56" s="143"/>
      <c r="AV56" s="143"/>
      <c r="AW56" s="143"/>
      <c r="AX56" s="143"/>
      <c r="AY56" s="143"/>
    </row>
    <row r="57" spans="13:51" x14ac:dyDescent="0.25">
      <c r="M57" s="236" t="s">
        <v>838</v>
      </c>
      <c r="N57" s="438">
        <f t="shared" si="7"/>
        <v>10</v>
      </c>
      <c r="O57" s="495">
        <f t="shared" si="8"/>
        <v>10</v>
      </c>
      <c r="P57" s="496"/>
      <c r="Q57" s="86">
        <f t="shared" si="9"/>
        <v>4</v>
      </c>
      <c r="R57" s="86">
        <f t="shared" si="10"/>
        <v>6</v>
      </c>
      <c r="S57" s="86">
        <f t="shared" si="11"/>
        <v>6</v>
      </c>
      <c r="T57" s="387">
        <f t="shared" si="11"/>
        <v>4</v>
      </c>
      <c r="U57" s="390"/>
      <c r="V57" s="89">
        <v>1</v>
      </c>
      <c r="W57" s="90"/>
      <c r="X57" s="89">
        <v>2</v>
      </c>
      <c r="Y57" s="497">
        <v>1</v>
      </c>
      <c r="Z57" s="89"/>
      <c r="AA57" s="131"/>
      <c r="AB57" s="89"/>
      <c r="AC57" s="131"/>
      <c r="AD57" s="89"/>
      <c r="AE57" s="473"/>
      <c r="AF57" s="498"/>
      <c r="AG57" s="90">
        <v>3</v>
      </c>
      <c r="AH57" s="89">
        <v>1</v>
      </c>
      <c r="AI57" s="90">
        <v>1</v>
      </c>
      <c r="AJ57" s="89"/>
      <c r="AK57" s="90"/>
      <c r="AL57" s="131"/>
      <c r="AM57" s="131"/>
      <c r="AN57" s="131"/>
      <c r="AO57" s="90">
        <v>1</v>
      </c>
      <c r="AP57" s="391"/>
      <c r="AQ57" s="143"/>
      <c r="AR57" s="143"/>
      <c r="AS57" s="143"/>
      <c r="AT57" s="143"/>
      <c r="AU57" s="143"/>
      <c r="AV57" s="143"/>
      <c r="AW57" s="143"/>
      <c r="AX57" s="143"/>
      <c r="AY57" s="143"/>
    </row>
    <row r="58" spans="13:51" x14ac:dyDescent="0.25">
      <c r="M58" s="236" t="s">
        <v>1657</v>
      </c>
      <c r="N58" s="438">
        <f t="shared" si="7"/>
        <v>8</v>
      </c>
      <c r="O58" s="495">
        <f t="shared" si="8"/>
        <v>8</v>
      </c>
      <c r="P58" s="496"/>
      <c r="Q58" s="86">
        <f t="shared" si="9"/>
        <v>6</v>
      </c>
      <c r="R58" s="86">
        <f t="shared" si="10"/>
        <v>2</v>
      </c>
      <c r="S58" s="86">
        <f t="shared" si="11"/>
        <v>0</v>
      </c>
      <c r="T58" s="387">
        <f t="shared" si="11"/>
        <v>8</v>
      </c>
      <c r="U58" s="390"/>
      <c r="V58" s="89">
        <v>1</v>
      </c>
      <c r="W58" s="90"/>
      <c r="X58" s="89"/>
      <c r="Y58" s="90"/>
      <c r="Z58" s="89">
        <v>1</v>
      </c>
      <c r="AA58" s="131"/>
      <c r="AB58" s="89">
        <v>3</v>
      </c>
      <c r="AC58" s="131"/>
      <c r="AD58" s="89">
        <v>1</v>
      </c>
      <c r="AE58" s="473"/>
      <c r="AF58" s="498"/>
      <c r="AG58" s="90"/>
      <c r="AH58" s="89"/>
      <c r="AI58" s="90"/>
      <c r="AJ58" s="89"/>
      <c r="AK58" s="90"/>
      <c r="AL58" s="131"/>
      <c r="AM58" s="131"/>
      <c r="AN58" s="131"/>
      <c r="AO58" s="90"/>
      <c r="AP58" s="391">
        <v>2</v>
      </c>
      <c r="AQ58" s="143"/>
      <c r="AR58" s="143"/>
      <c r="AS58" s="143"/>
      <c r="AT58" s="143"/>
      <c r="AU58" s="143"/>
      <c r="AV58" s="143"/>
      <c r="AW58" s="143"/>
      <c r="AX58" s="143"/>
      <c r="AY58" s="143"/>
    </row>
    <row r="59" spans="13:51" x14ac:dyDescent="0.25">
      <c r="M59" s="236" t="s">
        <v>1656</v>
      </c>
      <c r="N59" s="438">
        <f t="shared" si="7"/>
        <v>8</v>
      </c>
      <c r="O59" s="495">
        <f t="shared" si="8"/>
        <v>8</v>
      </c>
      <c r="P59" s="496"/>
      <c r="Q59" s="86">
        <f t="shared" si="9"/>
        <v>1</v>
      </c>
      <c r="R59" s="86">
        <f t="shared" si="10"/>
        <v>7</v>
      </c>
      <c r="S59" s="86">
        <f t="shared" si="11"/>
        <v>4</v>
      </c>
      <c r="T59" s="387">
        <f t="shared" si="11"/>
        <v>4</v>
      </c>
      <c r="U59" s="390"/>
      <c r="V59" s="89"/>
      <c r="W59" s="90">
        <v>1</v>
      </c>
      <c r="X59" s="89"/>
      <c r="Y59" s="90"/>
      <c r="Z59" s="89"/>
      <c r="AA59" s="131"/>
      <c r="AB59" s="89"/>
      <c r="AC59" s="131"/>
      <c r="AD59" s="89"/>
      <c r="AE59" s="473"/>
      <c r="AF59" s="498"/>
      <c r="AG59" s="90">
        <v>3</v>
      </c>
      <c r="AH59" s="89"/>
      <c r="AI59" s="90"/>
      <c r="AJ59" s="89"/>
      <c r="AK59" s="90"/>
      <c r="AL59" s="131"/>
      <c r="AM59" s="131"/>
      <c r="AN59" s="131"/>
      <c r="AO59" s="90"/>
      <c r="AP59" s="391">
        <v>4</v>
      </c>
      <c r="AQ59" s="143"/>
      <c r="AR59" s="143"/>
      <c r="AS59" s="143"/>
      <c r="AT59" s="143"/>
      <c r="AU59" s="143"/>
      <c r="AV59" s="143"/>
      <c r="AW59" s="143"/>
      <c r="AX59" s="143"/>
      <c r="AY59" s="143"/>
    </row>
    <row r="60" spans="13:51" x14ac:dyDescent="0.25">
      <c r="M60" s="236" t="s">
        <v>1660</v>
      </c>
      <c r="N60" s="438">
        <f t="shared" si="7"/>
        <v>5</v>
      </c>
      <c r="O60" s="495">
        <f t="shared" si="8"/>
        <v>5</v>
      </c>
      <c r="P60" s="496"/>
      <c r="Q60" s="86">
        <f t="shared" si="9"/>
        <v>3</v>
      </c>
      <c r="R60" s="86">
        <f t="shared" si="10"/>
        <v>2</v>
      </c>
      <c r="S60" s="86">
        <f t="shared" si="11"/>
        <v>4</v>
      </c>
      <c r="T60" s="387">
        <f t="shared" si="11"/>
        <v>1</v>
      </c>
      <c r="U60" s="390"/>
      <c r="V60" s="89"/>
      <c r="W60" s="90">
        <v>1</v>
      </c>
      <c r="X60" s="89"/>
      <c r="Y60" s="497">
        <v>1</v>
      </c>
      <c r="Z60" s="89">
        <v>1</v>
      </c>
      <c r="AA60" s="131"/>
      <c r="AB60" s="89"/>
      <c r="AC60" s="131"/>
      <c r="AD60" s="89"/>
      <c r="AE60" s="473"/>
      <c r="AF60" s="498"/>
      <c r="AG60" s="90"/>
      <c r="AH60" s="89"/>
      <c r="AI60" s="90"/>
      <c r="AJ60" s="89"/>
      <c r="AK60" s="90">
        <v>1</v>
      </c>
      <c r="AL60" s="131"/>
      <c r="AM60" s="131"/>
      <c r="AN60" s="131"/>
      <c r="AO60" s="90">
        <v>1</v>
      </c>
      <c r="AP60" s="391"/>
      <c r="AQ60" s="143"/>
      <c r="AR60" s="143"/>
      <c r="AS60" s="143"/>
      <c r="AT60" s="143"/>
      <c r="AU60" s="143"/>
      <c r="AV60" s="143"/>
      <c r="AW60" s="143"/>
      <c r="AX60" s="143"/>
      <c r="AY60" s="143"/>
    </row>
    <row r="61" spans="13:51" x14ac:dyDescent="0.25">
      <c r="M61" s="236" t="s">
        <v>1713</v>
      </c>
      <c r="N61" s="438">
        <f t="shared" si="7"/>
        <v>4</v>
      </c>
      <c r="O61" s="495">
        <f t="shared" si="8"/>
        <v>4</v>
      </c>
      <c r="P61" s="496"/>
      <c r="Q61" s="86">
        <f t="shared" si="9"/>
        <v>0</v>
      </c>
      <c r="R61" s="86">
        <f t="shared" si="10"/>
        <v>4</v>
      </c>
      <c r="S61" s="86">
        <f t="shared" si="11"/>
        <v>4</v>
      </c>
      <c r="T61" s="387">
        <f t="shared" si="11"/>
        <v>0</v>
      </c>
      <c r="U61" s="390"/>
      <c r="V61" s="89"/>
      <c r="W61" s="90"/>
      <c r="X61" s="89"/>
      <c r="Y61" s="90"/>
      <c r="Z61" s="89"/>
      <c r="AA61" s="131"/>
      <c r="AB61" s="89"/>
      <c r="AC61" s="131"/>
      <c r="AD61" s="89"/>
      <c r="AE61" s="473"/>
      <c r="AF61" s="498"/>
      <c r="AG61" s="90">
        <v>3</v>
      </c>
      <c r="AH61" s="89"/>
      <c r="AI61" s="90"/>
      <c r="AJ61" s="89"/>
      <c r="AK61" s="90">
        <v>1</v>
      </c>
      <c r="AL61" s="131"/>
      <c r="AM61" s="131"/>
      <c r="AN61" s="131"/>
      <c r="AO61" s="90"/>
      <c r="AP61" s="391"/>
      <c r="AQ61" s="143"/>
      <c r="AR61" s="143"/>
      <c r="AS61" s="143"/>
      <c r="AT61" s="143"/>
      <c r="AU61" s="143"/>
      <c r="AV61" s="143"/>
      <c r="AW61" s="143"/>
      <c r="AX61" s="143"/>
      <c r="AY61" s="143"/>
    </row>
    <row r="62" spans="13:51" x14ac:dyDescent="0.25">
      <c r="M62" s="236" t="s">
        <v>1663</v>
      </c>
      <c r="N62" s="438">
        <f t="shared" si="7"/>
        <v>4</v>
      </c>
      <c r="O62" s="495">
        <f t="shared" si="8"/>
        <v>4</v>
      </c>
      <c r="P62" s="496"/>
      <c r="Q62" s="86">
        <f t="shared" si="9"/>
        <v>3</v>
      </c>
      <c r="R62" s="86">
        <f t="shared" si="10"/>
        <v>1</v>
      </c>
      <c r="S62" s="86">
        <f t="shared" si="11"/>
        <v>1</v>
      </c>
      <c r="T62" s="387">
        <f t="shared" si="11"/>
        <v>3</v>
      </c>
      <c r="U62" s="390"/>
      <c r="V62" s="89">
        <v>2</v>
      </c>
      <c r="W62" s="90"/>
      <c r="X62" s="89"/>
      <c r="Y62" s="90"/>
      <c r="Z62" s="89"/>
      <c r="AA62" s="131"/>
      <c r="AB62" s="89"/>
      <c r="AC62" s="131"/>
      <c r="AD62" s="89">
        <v>1</v>
      </c>
      <c r="AE62" s="473"/>
      <c r="AF62" s="498"/>
      <c r="AG62" s="90"/>
      <c r="AH62" s="89"/>
      <c r="AI62" s="90"/>
      <c r="AJ62" s="89"/>
      <c r="AK62" s="90"/>
      <c r="AL62" s="131"/>
      <c r="AM62" s="131"/>
      <c r="AN62" s="131"/>
      <c r="AO62" s="90">
        <v>1</v>
      </c>
      <c r="AP62" s="391"/>
      <c r="AQ62" s="143"/>
      <c r="AR62" s="143"/>
      <c r="AS62" s="143"/>
      <c r="AT62" s="143"/>
      <c r="AU62" s="143"/>
      <c r="AV62" s="143"/>
      <c r="AW62" s="143"/>
      <c r="AX62" s="143"/>
      <c r="AY62" s="143"/>
    </row>
    <row r="63" spans="13:51" x14ac:dyDescent="0.25">
      <c r="M63" s="236" t="s">
        <v>1404</v>
      </c>
      <c r="N63" s="438">
        <f t="shared" si="7"/>
        <v>3</v>
      </c>
      <c r="O63" s="495">
        <f t="shared" si="8"/>
        <v>3</v>
      </c>
      <c r="P63" s="496"/>
      <c r="Q63" s="86">
        <f t="shared" si="9"/>
        <v>1</v>
      </c>
      <c r="R63" s="86">
        <f t="shared" si="10"/>
        <v>2</v>
      </c>
      <c r="S63" s="86">
        <f t="shared" si="11"/>
        <v>3</v>
      </c>
      <c r="T63" s="387">
        <f t="shared" si="11"/>
        <v>0</v>
      </c>
      <c r="U63" s="390"/>
      <c r="V63" s="89"/>
      <c r="W63" s="90">
        <v>1</v>
      </c>
      <c r="X63" s="89"/>
      <c r="Y63" s="90"/>
      <c r="Z63" s="89"/>
      <c r="AA63" s="131"/>
      <c r="AB63" s="89"/>
      <c r="AC63" s="131"/>
      <c r="AD63" s="89"/>
      <c r="AE63" s="473"/>
      <c r="AF63" s="498"/>
      <c r="AG63" s="90">
        <v>2</v>
      </c>
      <c r="AH63" s="89"/>
      <c r="AI63" s="90"/>
      <c r="AJ63" s="89"/>
      <c r="AK63" s="90"/>
      <c r="AL63" s="131"/>
      <c r="AM63" s="131"/>
      <c r="AN63" s="131"/>
      <c r="AO63" s="90"/>
      <c r="AP63" s="391"/>
      <c r="AQ63" s="143"/>
      <c r="AR63" s="143"/>
      <c r="AS63" s="143"/>
      <c r="AT63" s="143"/>
      <c r="AU63" s="143"/>
      <c r="AV63" s="143"/>
      <c r="AW63" s="143"/>
      <c r="AX63" s="143"/>
      <c r="AY63" s="143"/>
    </row>
    <row r="64" spans="13:51" x14ac:dyDescent="0.25">
      <c r="M64" s="236" t="s">
        <v>1406</v>
      </c>
      <c r="N64" s="438">
        <f t="shared" si="7"/>
        <v>3</v>
      </c>
      <c r="O64" s="495">
        <f t="shared" si="8"/>
        <v>3</v>
      </c>
      <c r="P64" s="496"/>
      <c r="Q64" s="86">
        <f t="shared" si="9"/>
        <v>1</v>
      </c>
      <c r="R64" s="86">
        <f t="shared" si="10"/>
        <v>2</v>
      </c>
      <c r="S64" s="86">
        <f t="shared" si="11"/>
        <v>3</v>
      </c>
      <c r="T64" s="387">
        <f t="shared" si="11"/>
        <v>0</v>
      </c>
      <c r="U64" s="390"/>
      <c r="V64" s="89"/>
      <c r="W64" s="90"/>
      <c r="X64" s="89"/>
      <c r="Y64" s="90"/>
      <c r="Z64" s="89"/>
      <c r="AA64" s="131"/>
      <c r="AB64" s="89"/>
      <c r="AC64" s="131"/>
      <c r="AD64" s="89"/>
      <c r="AE64" s="473">
        <v>1</v>
      </c>
      <c r="AF64" s="498"/>
      <c r="AG64" s="90">
        <v>1</v>
      </c>
      <c r="AH64" s="89"/>
      <c r="AI64" s="90">
        <v>1</v>
      </c>
      <c r="AJ64" s="89"/>
      <c r="AK64" s="90"/>
      <c r="AL64" s="131"/>
      <c r="AM64" s="131"/>
      <c r="AN64" s="131"/>
      <c r="AO64" s="90"/>
      <c r="AP64" s="391"/>
      <c r="AQ64" s="143"/>
      <c r="AR64" s="143"/>
      <c r="AS64" s="143"/>
      <c r="AT64" s="143"/>
      <c r="AU64" s="143"/>
      <c r="AV64" s="143"/>
      <c r="AW64" s="143"/>
      <c r="AX64" s="143"/>
      <c r="AY64" s="143"/>
    </row>
    <row r="65" spans="13:51" x14ac:dyDescent="0.25">
      <c r="M65" s="236" t="s">
        <v>1714</v>
      </c>
      <c r="N65" s="438">
        <f t="shared" si="7"/>
        <v>3</v>
      </c>
      <c r="O65" s="495">
        <f t="shared" si="8"/>
        <v>3</v>
      </c>
      <c r="P65" s="496"/>
      <c r="Q65" s="86">
        <f t="shared" si="9"/>
        <v>0</v>
      </c>
      <c r="R65" s="86">
        <f t="shared" si="10"/>
        <v>3</v>
      </c>
      <c r="S65" s="86">
        <f t="shared" si="11"/>
        <v>1</v>
      </c>
      <c r="T65" s="387">
        <f t="shared" si="11"/>
        <v>2</v>
      </c>
      <c r="U65" s="390"/>
      <c r="V65" s="89"/>
      <c r="W65" s="90"/>
      <c r="X65" s="89"/>
      <c r="Y65" s="90"/>
      <c r="Z65" s="89"/>
      <c r="AA65" s="131"/>
      <c r="AB65" s="89"/>
      <c r="AC65" s="131"/>
      <c r="AD65" s="89"/>
      <c r="AE65" s="473"/>
      <c r="AF65" s="498"/>
      <c r="AG65" s="90"/>
      <c r="AH65" s="89"/>
      <c r="AI65" s="90">
        <v>1</v>
      </c>
      <c r="AJ65" s="89">
        <v>2</v>
      </c>
      <c r="AK65" s="90"/>
      <c r="AL65" s="131"/>
      <c r="AM65" s="131"/>
      <c r="AN65" s="131"/>
      <c r="AO65" s="90"/>
      <c r="AP65" s="391"/>
      <c r="AQ65" s="143"/>
      <c r="AR65" s="143"/>
      <c r="AS65" s="143"/>
      <c r="AT65" s="143"/>
      <c r="AU65" s="143"/>
      <c r="AV65" s="143"/>
      <c r="AW65" s="143"/>
      <c r="AX65" s="143"/>
      <c r="AY65" s="143"/>
    </row>
    <row r="66" spans="13:51" x14ac:dyDescent="0.25">
      <c r="M66" s="236" t="s">
        <v>537</v>
      </c>
      <c r="N66" s="438">
        <f t="shared" si="7"/>
        <v>3</v>
      </c>
      <c r="O66" s="495">
        <f t="shared" si="8"/>
        <v>3</v>
      </c>
      <c r="P66" s="496"/>
      <c r="Q66" s="86">
        <f t="shared" si="9"/>
        <v>1</v>
      </c>
      <c r="R66" s="86">
        <f t="shared" si="10"/>
        <v>2</v>
      </c>
      <c r="S66" s="86">
        <f t="shared" si="11"/>
        <v>1</v>
      </c>
      <c r="T66" s="387">
        <f t="shared" si="11"/>
        <v>2</v>
      </c>
      <c r="U66" s="390"/>
      <c r="V66" s="89"/>
      <c r="W66" s="90"/>
      <c r="X66" s="89"/>
      <c r="Y66" s="90"/>
      <c r="Z66" s="89"/>
      <c r="AA66" s="131"/>
      <c r="AB66" s="89">
        <v>1</v>
      </c>
      <c r="AC66" s="131"/>
      <c r="AD66" s="89"/>
      <c r="AE66" s="473"/>
      <c r="AF66" s="498"/>
      <c r="AG66" s="90">
        <v>1</v>
      </c>
      <c r="AH66" s="89"/>
      <c r="AI66" s="90"/>
      <c r="AJ66" s="89"/>
      <c r="AK66" s="90"/>
      <c r="AL66" s="131"/>
      <c r="AM66" s="131"/>
      <c r="AN66" s="131"/>
      <c r="AO66" s="90"/>
      <c r="AP66" s="391">
        <v>1</v>
      </c>
      <c r="AQ66" s="143"/>
      <c r="AR66" s="143"/>
      <c r="AS66" s="143"/>
      <c r="AT66" s="143"/>
      <c r="AU66" s="143"/>
      <c r="AV66" s="143"/>
      <c r="AW66" s="143"/>
      <c r="AX66" s="143"/>
      <c r="AY66" s="143"/>
    </row>
    <row r="67" spans="13:51" x14ac:dyDescent="0.25">
      <c r="M67" s="236" t="s">
        <v>1050</v>
      </c>
      <c r="N67" s="438">
        <f t="shared" si="7"/>
        <v>3</v>
      </c>
      <c r="O67" s="495">
        <f t="shared" si="8"/>
        <v>3</v>
      </c>
      <c r="P67" s="496"/>
      <c r="Q67" s="86">
        <f t="shared" si="9"/>
        <v>0</v>
      </c>
      <c r="R67" s="86">
        <f t="shared" si="10"/>
        <v>3</v>
      </c>
      <c r="S67" s="86">
        <f t="shared" si="11"/>
        <v>3</v>
      </c>
      <c r="T67" s="387">
        <f t="shared" si="11"/>
        <v>0</v>
      </c>
      <c r="U67" s="390"/>
      <c r="V67" s="89"/>
      <c r="W67" s="90"/>
      <c r="X67" s="89"/>
      <c r="Y67" s="90"/>
      <c r="Z67" s="89"/>
      <c r="AA67" s="131"/>
      <c r="AB67" s="89"/>
      <c r="AC67" s="131"/>
      <c r="AD67" s="89"/>
      <c r="AE67" s="473"/>
      <c r="AF67" s="498"/>
      <c r="AG67" s="90"/>
      <c r="AH67" s="89"/>
      <c r="AI67" s="90"/>
      <c r="AJ67" s="89"/>
      <c r="AK67" s="90"/>
      <c r="AL67" s="131"/>
      <c r="AM67" s="90">
        <v>3</v>
      </c>
      <c r="AN67" s="131"/>
      <c r="AO67" s="90"/>
      <c r="AP67" s="391"/>
      <c r="AQ67" s="143"/>
      <c r="AR67" s="143"/>
      <c r="AS67" s="143"/>
      <c r="AT67" s="143"/>
      <c r="AU67" s="143"/>
      <c r="AV67" s="143"/>
      <c r="AW67" s="143"/>
      <c r="AX67" s="143"/>
      <c r="AY67" s="143"/>
    </row>
    <row r="68" spans="13:51" x14ac:dyDescent="0.25">
      <c r="M68" s="236" t="s">
        <v>1715</v>
      </c>
      <c r="N68" s="438">
        <f t="shared" si="7"/>
        <v>2</v>
      </c>
      <c r="O68" s="495">
        <f t="shared" si="8"/>
        <v>2</v>
      </c>
      <c r="P68" s="496"/>
      <c r="Q68" s="86">
        <f t="shared" si="9"/>
        <v>2</v>
      </c>
      <c r="R68" s="86">
        <f t="shared" si="10"/>
        <v>0</v>
      </c>
      <c r="S68" s="86">
        <f t="shared" si="11"/>
        <v>2</v>
      </c>
      <c r="T68" s="387">
        <f t="shared" si="11"/>
        <v>0</v>
      </c>
      <c r="U68" s="390">
        <v>1</v>
      </c>
      <c r="V68" s="89"/>
      <c r="W68" s="90">
        <v>1</v>
      </c>
      <c r="X68" s="89"/>
      <c r="Y68" s="90"/>
      <c r="Z68" s="89"/>
      <c r="AA68" s="131"/>
      <c r="AB68" s="89"/>
      <c r="AC68" s="131"/>
      <c r="AD68" s="89"/>
      <c r="AE68" s="473"/>
      <c r="AF68" s="498"/>
      <c r="AG68" s="90"/>
      <c r="AH68" s="89"/>
      <c r="AI68" s="90"/>
      <c r="AJ68" s="89"/>
      <c r="AK68" s="90"/>
      <c r="AL68" s="131"/>
      <c r="AM68" s="131"/>
      <c r="AN68" s="131"/>
      <c r="AO68" s="90"/>
      <c r="AP68" s="391"/>
      <c r="AQ68" s="143"/>
      <c r="AR68" s="143"/>
      <c r="AS68" s="143"/>
      <c r="AT68" s="143"/>
      <c r="AU68" s="143"/>
      <c r="AV68" s="143"/>
      <c r="AW68" s="143"/>
      <c r="AX68" s="143"/>
      <c r="AY68" s="143"/>
    </row>
    <row r="69" spans="13:51" x14ac:dyDescent="0.25">
      <c r="M69" s="236" t="s">
        <v>844</v>
      </c>
      <c r="N69" s="438">
        <f t="shared" si="7"/>
        <v>2</v>
      </c>
      <c r="O69" s="495">
        <f t="shared" si="8"/>
        <v>2</v>
      </c>
      <c r="P69" s="496"/>
      <c r="Q69" s="86">
        <f t="shared" si="9"/>
        <v>2</v>
      </c>
      <c r="R69" s="86">
        <f t="shared" si="10"/>
        <v>0</v>
      </c>
      <c r="S69" s="86">
        <f t="shared" si="11"/>
        <v>2</v>
      </c>
      <c r="T69" s="387">
        <f t="shared" si="11"/>
        <v>0</v>
      </c>
      <c r="U69" s="390">
        <v>2</v>
      </c>
      <c r="V69" s="89"/>
      <c r="W69" s="90"/>
      <c r="X69" s="89"/>
      <c r="Y69" s="90"/>
      <c r="Z69" s="89"/>
      <c r="AA69" s="131"/>
      <c r="AB69" s="89"/>
      <c r="AC69" s="131"/>
      <c r="AD69" s="89"/>
      <c r="AE69" s="473"/>
      <c r="AF69" s="498"/>
      <c r="AG69" s="90"/>
      <c r="AH69" s="89"/>
      <c r="AI69" s="90"/>
      <c r="AJ69" s="89"/>
      <c r="AK69" s="90"/>
      <c r="AL69" s="131"/>
      <c r="AM69" s="131"/>
      <c r="AN69" s="131"/>
      <c r="AO69" s="90"/>
      <c r="AP69" s="391"/>
      <c r="AQ69" s="143"/>
      <c r="AR69" s="143"/>
      <c r="AS69" s="143"/>
      <c r="AT69" s="143"/>
      <c r="AU69" s="143"/>
      <c r="AV69" s="143"/>
      <c r="AW69" s="143"/>
      <c r="AX69" s="143"/>
      <c r="AY69" s="143"/>
    </row>
    <row r="70" spans="13:51" x14ac:dyDescent="0.25">
      <c r="M70" s="236" t="s">
        <v>1653</v>
      </c>
      <c r="N70" s="438">
        <f t="shared" si="7"/>
        <v>2</v>
      </c>
      <c r="O70" s="495">
        <f t="shared" si="8"/>
        <v>2</v>
      </c>
      <c r="P70" s="496"/>
      <c r="Q70" s="86">
        <f t="shared" si="9"/>
        <v>0</v>
      </c>
      <c r="R70" s="86">
        <f t="shared" si="10"/>
        <v>2</v>
      </c>
      <c r="S70" s="86">
        <f t="shared" si="11"/>
        <v>2</v>
      </c>
      <c r="T70" s="387">
        <f t="shared" si="11"/>
        <v>0</v>
      </c>
      <c r="U70" s="392"/>
      <c r="V70" s="97"/>
      <c r="W70" s="98"/>
      <c r="X70" s="97"/>
      <c r="Y70" s="98"/>
      <c r="Z70" s="97"/>
      <c r="AA70" s="136"/>
      <c r="AB70" s="97"/>
      <c r="AC70" s="136"/>
      <c r="AD70" s="97"/>
      <c r="AE70" s="480"/>
      <c r="AF70" s="499"/>
      <c r="AG70" s="98"/>
      <c r="AH70" s="97"/>
      <c r="AI70" s="98"/>
      <c r="AJ70" s="97"/>
      <c r="AK70" s="98">
        <v>2</v>
      </c>
      <c r="AL70" s="136"/>
      <c r="AM70" s="136"/>
      <c r="AN70" s="136"/>
      <c r="AO70" s="98"/>
      <c r="AP70" s="393"/>
      <c r="AQ70" s="143"/>
      <c r="AR70" s="143"/>
      <c r="AS70" s="143"/>
      <c r="AT70" s="143"/>
      <c r="AU70" s="143"/>
      <c r="AV70" s="143"/>
      <c r="AW70" s="143"/>
      <c r="AX70" s="143"/>
      <c r="AY70" s="143"/>
    </row>
    <row r="71" spans="13:51" x14ac:dyDescent="0.25">
      <c r="M71" s="236" t="s">
        <v>65</v>
      </c>
      <c r="N71" s="438">
        <f t="shared" si="7"/>
        <v>2</v>
      </c>
      <c r="O71" s="495">
        <f t="shared" si="8"/>
        <v>2</v>
      </c>
      <c r="P71" s="496"/>
      <c r="Q71" s="86">
        <f t="shared" si="9"/>
        <v>2</v>
      </c>
      <c r="R71" s="86">
        <f t="shared" si="10"/>
        <v>0</v>
      </c>
      <c r="S71" s="86">
        <f t="shared" si="11"/>
        <v>0</v>
      </c>
      <c r="T71" s="387">
        <f t="shared" si="11"/>
        <v>2</v>
      </c>
      <c r="U71" s="392"/>
      <c r="V71" s="500">
        <v>2</v>
      </c>
      <c r="W71" s="98"/>
      <c r="X71" s="97"/>
      <c r="Y71" s="98"/>
      <c r="Z71" s="97"/>
      <c r="AA71" s="136"/>
      <c r="AB71" s="97"/>
      <c r="AC71" s="136"/>
      <c r="AD71" s="97"/>
      <c r="AE71" s="480"/>
      <c r="AF71" s="499"/>
      <c r="AG71" s="98"/>
      <c r="AH71" s="97"/>
      <c r="AI71" s="98"/>
      <c r="AJ71" s="97"/>
      <c r="AK71" s="98"/>
      <c r="AL71" s="136"/>
      <c r="AM71" s="136"/>
      <c r="AN71" s="136"/>
      <c r="AO71" s="98"/>
      <c r="AP71" s="393"/>
      <c r="AQ71" s="143"/>
      <c r="AR71" s="143"/>
      <c r="AS71" s="143"/>
      <c r="AT71" s="143"/>
      <c r="AU71" s="143"/>
      <c r="AV71" s="143"/>
      <c r="AW71" s="143"/>
      <c r="AX71" s="143"/>
      <c r="AY71" s="143"/>
    </row>
    <row r="72" spans="13:51" x14ac:dyDescent="0.25">
      <c r="M72" s="236" t="s">
        <v>1716</v>
      </c>
      <c r="N72" s="438">
        <f t="shared" si="7"/>
        <v>2</v>
      </c>
      <c r="O72" s="495">
        <f t="shared" si="8"/>
        <v>2</v>
      </c>
      <c r="P72" s="501"/>
      <c r="Q72" s="93">
        <f t="shared" si="9"/>
        <v>0</v>
      </c>
      <c r="R72" s="93">
        <f t="shared" si="10"/>
        <v>2</v>
      </c>
      <c r="S72" s="93">
        <f t="shared" si="11"/>
        <v>0</v>
      </c>
      <c r="T72" s="502">
        <f t="shared" si="11"/>
        <v>2</v>
      </c>
      <c r="U72" s="392"/>
      <c r="V72" s="97"/>
      <c r="W72" s="98"/>
      <c r="X72" s="97"/>
      <c r="Y72" s="98"/>
      <c r="Z72" s="97"/>
      <c r="AA72" s="136"/>
      <c r="AB72" s="97"/>
      <c r="AC72" s="136"/>
      <c r="AD72" s="97"/>
      <c r="AE72" s="480"/>
      <c r="AF72" s="499"/>
      <c r="AG72" s="98"/>
      <c r="AH72" s="97"/>
      <c r="AI72" s="98"/>
      <c r="AJ72" s="97"/>
      <c r="AK72" s="98"/>
      <c r="AL72" s="136"/>
      <c r="AM72" s="136"/>
      <c r="AN72" s="136"/>
      <c r="AO72" s="98"/>
      <c r="AP72" s="393">
        <v>2</v>
      </c>
      <c r="AQ72" s="143"/>
      <c r="AR72" s="143"/>
      <c r="AS72" s="143"/>
      <c r="AT72" s="143"/>
      <c r="AU72" s="143"/>
      <c r="AV72" s="143"/>
      <c r="AW72" s="143"/>
      <c r="AX72" s="143"/>
      <c r="AY72" s="143"/>
    </row>
    <row r="73" spans="13:51" x14ac:dyDescent="0.25">
      <c r="M73" s="236" t="s">
        <v>1658</v>
      </c>
      <c r="N73" s="438">
        <f t="shared" si="7"/>
        <v>1</v>
      </c>
      <c r="O73" s="495">
        <f t="shared" si="8"/>
        <v>1</v>
      </c>
      <c r="P73" s="501"/>
      <c r="Q73" s="93">
        <f t="shared" si="9"/>
        <v>1</v>
      </c>
      <c r="R73" s="93">
        <f t="shared" si="10"/>
        <v>0</v>
      </c>
      <c r="S73" s="93">
        <f t="shared" si="11"/>
        <v>1</v>
      </c>
      <c r="T73" s="502">
        <f t="shared" si="11"/>
        <v>0</v>
      </c>
      <c r="U73" s="392"/>
      <c r="V73" s="97"/>
      <c r="W73" s="98">
        <v>1</v>
      </c>
      <c r="X73" s="97"/>
      <c r="Y73" s="98"/>
      <c r="Z73" s="97"/>
      <c r="AA73" s="136"/>
      <c r="AB73" s="97"/>
      <c r="AC73" s="136"/>
      <c r="AD73" s="97"/>
      <c r="AE73" s="480"/>
      <c r="AF73" s="499"/>
      <c r="AG73" s="98"/>
      <c r="AH73" s="97"/>
      <c r="AI73" s="98"/>
      <c r="AJ73" s="97"/>
      <c r="AK73" s="98"/>
      <c r="AL73" s="136"/>
      <c r="AM73" s="136"/>
      <c r="AN73" s="136"/>
      <c r="AO73" s="98"/>
      <c r="AP73" s="393"/>
      <c r="AQ73" s="143"/>
      <c r="AR73" s="143"/>
      <c r="AS73" s="143"/>
      <c r="AT73" s="143"/>
      <c r="AU73" s="143"/>
      <c r="AV73" s="143"/>
      <c r="AW73" s="143"/>
      <c r="AX73" s="143"/>
      <c r="AY73" s="143"/>
    </row>
    <row r="74" spans="13:51" x14ac:dyDescent="0.25">
      <c r="M74" s="236" t="s">
        <v>845</v>
      </c>
      <c r="N74" s="440">
        <f t="shared" si="7"/>
        <v>1</v>
      </c>
      <c r="O74" s="503">
        <f t="shared" si="8"/>
        <v>1</v>
      </c>
      <c r="P74" s="501"/>
      <c r="Q74" s="93">
        <f t="shared" si="9"/>
        <v>0</v>
      </c>
      <c r="R74" s="93">
        <f t="shared" si="10"/>
        <v>1</v>
      </c>
      <c r="S74" s="93">
        <f t="shared" si="11"/>
        <v>0</v>
      </c>
      <c r="T74" s="502">
        <f t="shared" si="11"/>
        <v>1</v>
      </c>
      <c r="U74" s="392"/>
      <c r="V74" s="97"/>
      <c r="W74" s="98"/>
      <c r="X74" s="97"/>
      <c r="Y74" s="98"/>
      <c r="Z74" s="97"/>
      <c r="AA74" s="136"/>
      <c r="AB74" s="97"/>
      <c r="AC74" s="136"/>
      <c r="AD74" s="97"/>
      <c r="AE74" s="480"/>
      <c r="AF74" s="499"/>
      <c r="AG74" s="98"/>
      <c r="AH74" s="97">
        <v>1</v>
      </c>
      <c r="AI74" s="98"/>
      <c r="AJ74" s="97"/>
      <c r="AK74" s="98"/>
      <c r="AL74" s="136"/>
      <c r="AM74" s="136"/>
      <c r="AN74" s="136"/>
      <c r="AO74" s="98"/>
      <c r="AP74" s="393"/>
      <c r="AQ74" s="143"/>
      <c r="AR74" s="143"/>
      <c r="AS74" s="143"/>
      <c r="AT74" s="143"/>
      <c r="AU74" s="143"/>
      <c r="AV74" s="143"/>
      <c r="AW74" s="143"/>
      <c r="AX74" s="143"/>
      <c r="AY74" s="143"/>
    </row>
    <row r="75" spans="13:51" x14ac:dyDescent="0.25">
      <c r="M75" s="266" t="s">
        <v>849</v>
      </c>
      <c r="N75" s="504">
        <f t="shared" si="7"/>
        <v>90</v>
      </c>
      <c r="O75" s="505">
        <f t="shared" si="8"/>
        <v>90</v>
      </c>
      <c r="P75" s="506"/>
      <c r="Q75" s="101">
        <f t="shared" si="9"/>
        <v>41</v>
      </c>
      <c r="R75" s="101">
        <f t="shared" si="10"/>
        <v>49</v>
      </c>
      <c r="S75" s="101">
        <f t="shared" si="11"/>
        <v>50</v>
      </c>
      <c r="T75" s="270">
        <f t="shared" si="11"/>
        <v>40</v>
      </c>
      <c r="U75" s="268">
        <f t="shared" ref="U75:AP75" si="12">SUM(U56:U74)</f>
        <v>8</v>
      </c>
      <c r="V75" s="103">
        <f t="shared" si="12"/>
        <v>6</v>
      </c>
      <c r="W75" s="104">
        <f t="shared" si="12"/>
        <v>5</v>
      </c>
      <c r="X75" s="103">
        <f t="shared" si="12"/>
        <v>4</v>
      </c>
      <c r="Y75" s="104">
        <f t="shared" si="12"/>
        <v>2</v>
      </c>
      <c r="Z75" s="103">
        <f t="shared" si="12"/>
        <v>3</v>
      </c>
      <c r="AA75" s="104">
        <f t="shared" si="12"/>
        <v>0</v>
      </c>
      <c r="AB75" s="103">
        <f t="shared" si="12"/>
        <v>6</v>
      </c>
      <c r="AC75" s="104">
        <f t="shared" si="12"/>
        <v>0</v>
      </c>
      <c r="AD75" s="103">
        <f t="shared" si="12"/>
        <v>4</v>
      </c>
      <c r="AE75" s="485">
        <f t="shared" si="12"/>
        <v>3</v>
      </c>
      <c r="AF75" s="486">
        <f t="shared" si="12"/>
        <v>0</v>
      </c>
      <c r="AG75" s="104">
        <f t="shared" si="12"/>
        <v>17</v>
      </c>
      <c r="AH75" s="103">
        <f t="shared" si="12"/>
        <v>2</v>
      </c>
      <c r="AI75" s="104">
        <f t="shared" si="12"/>
        <v>4</v>
      </c>
      <c r="AJ75" s="103">
        <f t="shared" si="12"/>
        <v>2</v>
      </c>
      <c r="AK75" s="104">
        <f t="shared" si="12"/>
        <v>4</v>
      </c>
      <c r="AL75" s="103">
        <f t="shared" si="12"/>
        <v>0</v>
      </c>
      <c r="AM75" s="104">
        <f t="shared" si="12"/>
        <v>3</v>
      </c>
      <c r="AN75" s="103">
        <f t="shared" si="12"/>
        <v>0</v>
      </c>
      <c r="AO75" s="104">
        <f t="shared" si="12"/>
        <v>4</v>
      </c>
      <c r="AP75" s="270">
        <f t="shared" si="12"/>
        <v>13</v>
      </c>
      <c r="AQ75" s="141"/>
      <c r="AR75" s="141"/>
      <c r="AS75" s="141"/>
      <c r="AT75" s="141"/>
      <c r="AU75" s="141"/>
      <c r="AV75" s="141"/>
      <c r="AW75" s="141"/>
      <c r="AX75" s="141"/>
      <c r="AY75" s="141"/>
    </row>
  </sheetData>
  <sheetProtection selectLockedCells="1" selectUnlockedCells="1"/>
  <mergeCells count="13">
    <mergeCell ref="G29:K29"/>
    <mergeCell ref="A31:E31"/>
    <mergeCell ref="G32:K32"/>
    <mergeCell ref="N37:T37"/>
    <mergeCell ref="U37:AP37"/>
    <mergeCell ref="N54:T54"/>
    <mergeCell ref="U54:AP54"/>
    <mergeCell ref="A1:K1"/>
    <mergeCell ref="C2:E2"/>
    <mergeCell ref="F2:H2"/>
    <mergeCell ref="I2:K2"/>
    <mergeCell ref="A26:E26"/>
    <mergeCell ref="G26:K26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6"/>
  <sheetViews>
    <sheetView topLeftCell="E31" zoomScale="70" zoomScaleNormal="70" workbookViewId="0">
      <selection activeCell="H63" sqref="H63"/>
    </sheetView>
  </sheetViews>
  <sheetFormatPr baseColWidth="10" defaultColWidth="10.7109375" defaultRowHeight="15" x14ac:dyDescent="0.25"/>
  <cols>
    <col min="1" max="1" width="8.7109375" style="16" customWidth="1"/>
    <col min="2" max="2" width="17.140625" style="16" customWidth="1"/>
    <col min="3" max="3" width="22.140625" style="16" customWidth="1"/>
    <col min="4" max="4" width="8.5703125" style="16" customWidth="1"/>
    <col min="5" max="5" width="27.42578125" style="16" customWidth="1"/>
    <col min="6" max="6" width="23.140625" style="16" customWidth="1"/>
    <col min="7" max="7" width="10.85546875" style="16" customWidth="1"/>
    <col min="8" max="8" width="23.140625" style="16" customWidth="1"/>
    <col min="9" max="9" width="25" style="16" customWidth="1"/>
    <col min="10" max="10" width="12.42578125" style="16" customWidth="1"/>
    <col min="11" max="11" width="26.85546875" style="16" customWidth="1"/>
    <col min="12" max="12" width="23.28515625" style="16" customWidth="1"/>
    <col min="13" max="19" width="4.85546875" style="16" customWidth="1"/>
    <col min="20" max="47" width="5.28515625" style="16" customWidth="1"/>
    <col min="48" max="16384" width="10.7109375" style="16"/>
  </cols>
  <sheetData>
    <row r="1" spans="1:16" ht="17.25" x14ac:dyDescent="0.25">
      <c r="A1" s="918" t="s">
        <v>1717</v>
      </c>
      <c r="B1" s="918"/>
      <c r="C1" s="918"/>
      <c r="D1" s="918"/>
      <c r="E1" s="918"/>
      <c r="F1" s="918"/>
      <c r="G1" s="918"/>
      <c r="H1" s="918"/>
      <c r="I1" s="918"/>
      <c r="J1" s="918"/>
      <c r="K1" s="918"/>
      <c r="L1" s="30"/>
      <c r="M1" s="30"/>
      <c r="N1" s="30"/>
      <c r="O1" s="30"/>
      <c r="P1" s="30"/>
    </row>
    <row r="2" spans="1:16" ht="17.25" x14ac:dyDescent="0.25">
      <c r="A2" s="449" t="s">
        <v>1284</v>
      </c>
      <c r="B2" s="449" t="s">
        <v>97</v>
      </c>
      <c r="C2" s="918" t="s">
        <v>1285</v>
      </c>
      <c r="D2" s="918"/>
      <c r="E2" s="918"/>
      <c r="F2" s="918" t="s">
        <v>1531</v>
      </c>
      <c r="G2" s="918"/>
      <c r="H2" s="918"/>
      <c r="I2" s="918" t="s">
        <v>1611</v>
      </c>
      <c r="J2" s="918"/>
      <c r="K2" s="918"/>
      <c r="L2" s="14"/>
      <c r="M2" s="14"/>
      <c r="N2" s="14"/>
      <c r="O2" s="14"/>
      <c r="P2" s="14"/>
    </row>
    <row r="3" spans="1:16" ht="17.25" x14ac:dyDescent="0.25">
      <c r="A3" s="450">
        <v>1</v>
      </c>
      <c r="B3" s="451">
        <v>41161</v>
      </c>
      <c r="C3" s="450" t="s">
        <v>1613</v>
      </c>
      <c r="D3" s="450" t="s">
        <v>648</v>
      </c>
      <c r="E3" s="450" t="s">
        <v>1718</v>
      </c>
      <c r="F3" s="450" t="s">
        <v>1719</v>
      </c>
      <c r="G3" s="450" t="s">
        <v>660</v>
      </c>
      <c r="H3" s="450" t="s">
        <v>1624</v>
      </c>
      <c r="I3" s="450" t="s">
        <v>1720</v>
      </c>
      <c r="J3" s="450" t="s">
        <v>1442</v>
      </c>
      <c r="K3" s="450" t="s">
        <v>1616</v>
      </c>
    </row>
    <row r="4" spans="1:16" ht="17.25" x14ac:dyDescent="0.25">
      <c r="A4" s="450">
        <v>2</v>
      </c>
      <c r="B4" s="451">
        <v>41175</v>
      </c>
      <c r="C4" s="450" t="s">
        <v>1721</v>
      </c>
      <c r="D4" s="450" t="s">
        <v>634</v>
      </c>
      <c r="E4" s="450" t="s">
        <v>1613</v>
      </c>
      <c r="F4" s="450" t="s">
        <v>1722</v>
      </c>
      <c r="G4" s="450" t="s">
        <v>638</v>
      </c>
      <c r="H4" s="450" t="s">
        <v>1615</v>
      </c>
      <c r="I4" s="450" t="s">
        <v>1723</v>
      </c>
      <c r="J4" s="450" t="s">
        <v>628</v>
      </c>
      <c r="K4" s="450" t="s">
        <v>1243</v>
      </c>
    </row>
    <row r="5" spans="1:16" ht="17.25" x14ac:dyDescent="0.25">
      <c r="A5" s="450">
        <v>3</v>
      </c>
      <c r="B5" s="451">
        <v>41189</v>
      </c>
      <c r="C5" s="450" t="s">
        <v>1613</v>
      </c>
      <c r="D5" s="450" t="s">
        <v>611</v>
      </c>
      <c r="E5" s="450" t="s">
        <v>1627</v>
      </c>
      <c r="F5" s="450" t="s">
        <v>1719</v>
      </c>
      <c r="G5" s="450" t="s">
        <v>1724</v>
      </c>
      <c r="H5" s="450" t="s">
        <v>1534</v>
      </c>
      <c r="I5" s="450" t="s">
        <v>1725</v>
      </c>
      <c r="J5" s="450" t="s">
        <v>660</v>
      </c>
      <c r="K5" s="450" t="s">
        <v>1616</v>
      </c>
    </row>
    <row r="6" spans="1:16" ht="17.25" x14ac:dyDescent="0.25">
      <c r="A6" s="450">
        <v>4</v>
      </c>
      <c r="B6" s="451">
        <v>41196</v>
      </c>
      <c r="C6" s="450" t="s">
        <v>1401</v>
      </c>
      <c r="D6" s="450" t="s">
        <v>661</v>
      </c>
      <c r="E6" s="450" t="s">
        <v>1613</v>
      </c>
      <c r="F6" s="450" t="s">
        <v>1612</v>
      </c>
      <c r="G6" s="450" t="s">
        <v>642</v>
      </c>
      <c r="H6" s="450" t="s">
        <v>1615</v>
      </c>
      <c r="I6" s="450" t="s">
        <v>1723</v>
      </c>
      <c r="J6" s="450" t="s">
        <v>1152</v>
      </c>
      <c r="K6" s="450" t="s">
        <v>1726</v>
      </c>
    </row>
    <row r="7" spans="1:16" ht="17.25" x14ac:dyDescent="0.25">
      <c r="A7" s="450">
        <v>5</v>
      </c>
      <c r="B7" s="451">
        <v>41203</v>
      </c>
      <c r="C7" s="450" t="s">
        <v>1613</v>
      </c>
      <c r="D7" s="450" t="s">
        <v>697</v>
      </c>
      <c r="E7" s="450" t="s">
        <v>1545</v>
      </c>
      <c r="F7" s="450" t="s">
        <v>1719</v>
      </c>
      <c r="G7" s="450" t="s">
        <v>624</v>
      </c>
      <c r="H7" s="450" t="s">
        <v>1673</v>
      </c>
      <c r="I7" s="450" t="s">
        <v>1727</v>
      </c>
      <c r="J7" s="450" t="s">
        <v>602</v>
      </c>
      <c r="K7" s="450" t="s">
        <v>1616</v>
      </c>
    </row>
    <row r="8" spans="1:16" ht="17.25" x14ac:dyDescent="0.25">
      <c r="A8" s="450">
        <v>6</v>
      </c>
      <c r="B8" s="451">
        <v>41217</v>
      </c>
      <c r="C8" s="450" t="s">
        <v>1728</v>
      </c>
      <c r="D8" s="450" t="s">
        <v>675</v>
      </c>
      <c r="E8" s="450" t="s">
        <v>1613</v>
      </c>
      <c r="F8" s="450" t="s">
        <v>1547</v>
      </c>
      <c r="G8" s="450" t="s">
        <v>689</v>
      </c>
      <c r="H8" s="450" t="s">
        <v>1615</v>
      </c>
      <c r="I8" s="450" t="s">
        <v>1723</v>
      </c>
      <c r="J8" s="450" t="s">
        <v>628</v>
      </c>
      <c r="K8" s="450" t="s">
        <v>1260</v>
      </c>
    </row>
    <row r="9" spans="1:16" ht="17.25" x14ac:dyDescent="0.25">
      <c r="A9" s="450">
        <v>7</v>
      </c>
      <c r="B9" s="451">
        <v>41224</v>
      </c>
      <c r="C9" s="450" t="s">
        <v>1613</v>
      </c>
      <c r="D9" s="450" t="s">
        <v>632</v>
      </c>
      <c r="E9" s="450" t="s">
        <v>1729</v>
      </c>
      <c r="F9" s="450" t="s">
        <v>1719</v>
      </c>
      <c r="G9" s="450" t="s">
        <v>1473</v>
      </c>
      <c r="H9" s="450" t="s">
        <v>1730</v>
      </c>
      <c r="I9" s="450" t="s">
        <v>1731</v>
      </c>
      <c r="J9" s="450" t="s">
        <v>681</v>
      </c>
      <c r="K9" s="450" t="s">
        <v>1616</v>
      </c>
    </row>
    <row r="10" spans="1:16" ht="17.25" x14ac:dyDescent="0.25">
      <c r="A10" s="450">
        <v>8</v>
      </c>
      <c r="B10" s="451">
        <v>41280</v>
      </c>
      <c r="C10" s="450" t="s">
        <v>1613</v>
      </c>
      <c r="D10" s="450" t="s">
        <v>652</v>
      </c>
      <c r="E10" s="450" t="s">
        <v>1670</v>
      </c>
      <c r="F10" s="450" t="s">
        <v>1719</v>
      </c>
      <c r="G10" s="450" t="s">
        <v>630</v>
      </c>
      <c r="H10" s="450" t="s">
        <v>1562</v>
      </c>
      <c r="I10" s="450" t="s">
        <v>1732</v>
      </c>
      <c r="J10" s="450" t="s">
        <v>1733</v>
      </c>
      <c r="K10" s="450" t="s">
        <v>1616</v>
      </c>
    </row>
    <row r="11" spans="1:16" ht="17.25" x14ac:dyDescent="0.25">
      <c r="A11" s="450">
        <v>9</v>
      </c>
      <c r="B11" s="451">
        <v>41245</v>
      </c>
      <c r="C11" s="450" t="s">
        <v>1734</v>
      </c>
      <c r="D11" s="450" t="s">
        <v>642</v>
      </c>
      <c r="E11" s="450" t="s">
        <v>1613</v>
      </c>
      <c r="F11" s="450" t="s">
        <v>1735</v>
      </c>
      <c r="G11" s="450" t="s">
        <v>628</v>
      </c>
      <c r="H11" s="450" t="s">
        <v>1615</v>
      </c>
      <c r="I11" s="450" t="s">
        <v>1723</v>
      </c>
      <c r="J11" s="450" t="s">
        <v>1736</v>
      </c>
      <c r="K11" s="450" t="s">
        <v>1259</v>
      </c>
    </row>
    <row r="12" spans="1:16" ht="17.25" x14ac:dyDescent="0.25">
      <c r="A12" s="450">
        <v>10</v>
      </c>
      <c r="B12" s="451">
        <v>41287</v>
      </c>
      <c r="C12" s="450" t="s">
        <v>1613</v>
      </c>
      <c r="D12" s="450" t="s">
        <v>648</v>
      </c>
      <c r="E12" s="450" t="s">
        <v>1668</v>
      </c>
      <c r="F12" s="450" t="s">
        <v>1719</v>
      </c>
      <c r="G12" s="450" t="s">
        <v>1441</v>
      </c>
      <c r="H12" s="450" t="s">
        <v>1619</v>
      </c>
      <c r="I12" s="450" t="s">
        <v>1737</v>
      </c>
      <c r="J12" s="450" t="s">
        <v>1478</v>
      </c>
      <c r="K12" s="450" t="s">
        <v>1616</v>
      </c>
    </row>
    <row r="13" spans="1:16" ht="17.25" x14ac:dyDescent="0.25">
      <c r="A13" s="450">
        <v>11</v>
      </c>
      <c r="B13" s="451">
        <v>41294</v>
      </c>
      <c r="C13" s="450" t="s">
        <v>1738</v>
      </c>
      <c r="D13" s="450" t="s">
        <v>628</v>
      </c>
      <c r="E13" s="450" t="s">
        <v>1613</v>
      </c>
      <c r="F13" s="450" t="s">
        <v>1586</v>
      </c>
      <c r="G13" s="450" t="s">
        <v>624</v>
      </c>
      <c r="H13" s="450" t="s">
        <v>1615</v>
      </c>
      <c r="I13" s="450" t="s">
        <v>1723</v>
      </c>
      <c r="J13" s="450" t="s">
        <v>1165</v>
      </c>
      <c r="K13" s="450" t="s">
        <v>1546</v>
      </c>
    </row>
    <row r="14" spans="1:16" ht="17.25" x14ac:dyDescent="0.25">
      <c r="A14" s="450">
        <v>12</v>
      </c>
      <c r="B14" s="451">
        <v>41301</v>
      </c>
      <c r="C14" s="450" t="s">
        <v>1718</v>
      </c>
      <c r="D14" s="450" t="s">
        <v>628</v>
      </c>
      <c r="E14" s="450" t="s">
        <v>1613</v>
      </c>
      <c r="F14" s="450" t="s">
        <v>1739</v>
      </c>
      <c r="G14" s="450" t="s">
        <v>1152</v>
      </c>
      <c r="H14" s="450" t="s">
        <v>1615</v>
      </c>
      <c r="I14" s="450" t="s">
        <v>1723</v>
      </c>
      <c r="J14" s="450" t="s">
        <v>1740</v>
      </c>
      <c r="K14" s="450" t="s">
        <v>1688</v>
      </c>
    </row>
    <row r="15" spans="1:16" ht="17.25" x14ac:dyDescent="0.25">
      <c r="A15" s="450">
        <v>13</v>
      </c>
      <c r="B15" s="451">
        <v>41315</v>
      </c>
      <c r="C15" s="450" t="s">
        <v>1613</v>
      </c>
      <c r="D15" s="450" t="s">
        <v>624</v>
      </c>
      <c r="E15" s="450" t="s">
        <v>1741</v>
      </c>
      <c r="F15" s="450" t="s">
        <v>1719</v>
      </c>
      <c r="G15" s="450" t="s">
        <v>648</v>
      </c>
      <c r="H15" s="450" t="s">
        <v>1543</v>
      </c>
      <c r="I15" s="450" t="s">
        <v>1243</v>
      </c>
      <c r="J15" s="450" t="s">
        <v>648</v>
      </c>
      <c r="K15" s="450" t="s">
        <v>1616</v>
      </c>
    </row>
    <row r="16" spans="1:16" ht="17.25" x14ac:dyDescent="0.25">
      <c r="A16" s="450">
        <v>14</v>
      </c>
      <c r="B16" s="451">
        <v>41322</v>
      </c>
      <c r="C16" s="450" t="s">
        <v>1627</v>
      </c>
      <c r="D16" s="450" t="s">
        <v>611</v>
      </c>
      <c r="E16" s="450" t="s">
        <v>1613</v>
      </c>
      <c r="F16" s="450" t="s">
        <v>1534</v>
      </c>
      <c r="G16" s="450" t="s">
        <v>1742</v>
      </c>
      <c r="H16" s="450" t="s">
        <v>1615</v>
      </c>
      <c r="I16" s="450" t="s">
        <v>1723</v>
      </c>
      <c r="J16" s="450" t="s">
        <v>1174</v>
      </c>
      <c r="K16" s="450" t="s">
        <v>1264</v>
      </c>
    </row>
    <row r="17" spans="1:11" ht="17.25" x14ac:dyDescent="0.25">
      <c r="A17" s="450">
        <v>15</v>
      </c>
      <c r="B17" s="451">
        <v>41392</v>
      </c>
      <c r="C17" s="450" t="s">
        <v>1613</v>
      </c>
      <c r="D17" s="450" t="s">
        <v>1151</v>
      </c>
      <c r="E17" s="450" t="s">
        <v>1401</v>
      </c>
      <c r="F17" s="450" t="s">
        <v>1719</v>
      </c>
      <c r="G17" s="450" t="s">
        <v>697</v>
      </c>
      <c r="H17" s="450" t="s">
        <v>1612</v>
      </c>
      <c r="I17" s="450" t="s">
        <v>1743</v>
      </c>
      <c r="J17" s="450" t="s">
        <v>675</v>
      </c>
      <c r="K17" s="450" t="s">
        <v>1616</v>
      </c>
    </row>
    <row r="18" spans="1:11" ht="17.25" x14ac:dyDescent="0.25">
      <c r="A18" s="450">
        <v>16</v>
      </c>
      <c r="B18" s="451">
        <v>41350</v>
      </c>
      <c r="C18" s="450" t="s">
        <v>1545</v>
      </c>
      <c r="D18" s="450" t="s">
        <v>1744</v>
      </c>
      <c r="E18" s="450" t="s">
        <v>1613</v>
      </c>
      <c r="F18" s="450" t="s">
        <v>1745</v>
      </c>
      <c r="G18" s="450" t="s">
        <v>634</v>
      </c>
      <c r="H18" s="450" t="s">
        <v>1615</v>
      </c>
      <c r="I18" s="450" t="s">
        <v>1723</v>
      </c>
      <c r="J18" s="450" t="s">
        <v>1174</v>
      </c>
      <c r="K18" s="450" t="s">
        <v>1680</v>
      </c>
    </row>
    <row r="19" spans="1:11" ht="17.25" x14ac:dyDescent="0.25">
      <c r="A19" s="450">
        <v>17</v>
      </c>
      <c r="B19" s="451">
        <v>41357</v>
      </c>
      <c r="C19" s="450" t="s">
        <v>1613</v>
      </c>
      <c r="D19" s="450" t="s">
        <v>638</v>
      </c>
      <c r="E19" s="450" t="s">
        <v>1376</v>
      </c>
      <c r="F19" s="450" t="s">
        <v>1719</v>
      </c>
      <c r="G19" s="450" t="s">
        <v>661</v>
      </c>
      <c r="H19" s="450" t="s">
        <v>1547</v>
      </c>
      <c r="I19" s="450" t="s">
        <v>1746</v>
      </c>
      <c r="J19" s="450" t="s">
        <v>1632</v>
      </c>
      <c r="K19" s="450" t="s">
        <v>1616</v>
      </c>
    </row>
    <row r="20" spans="1:11" ht="17.25" x14ac:dyDescent="0.25">
      <c r="A20" s="450">
        <v>18</v>
      </c>
      <c r="B20" s="451">
        <v>41371</v>
      </c>
      <c r="C20" s="450" t="s">
        <v>1729</v>
      </c>
      <c r="D20" s="450" t="s">
        <v>662</v>
      </c>
      <c r="E20" s="450" t="s">
        <v>1613</v>
      </c>
      <c r="F20" s="450" t="s">
        <v>1730</v>
      </c>
      <c r="G20" s="450" t="s">
        <v>661</v>
      </c>
      <c r="H20" s="450" t="s">
        <v>1615</v>
      </c>
      <c r="I20" s="450" t="s">
        <v>1723</v>
      </c>
      <c r="J20" s="450" t="s">
        <v>611</v>
      </c>
      <c r="K20" s="450" t="s">
        <v>1671</v>
      </c>
    </row>
    <row r="21" spans="1:11" ht="17.25" x14ac:dyDescent="0.25">
      <c r="A21" s="450">
        <v>19</v>
      </c>
      <c r="B21" s="451">
        <v>41378</v>
      </c>
      <c r="C21" s="450" t="s">
        <v>1670</v>
      </c>
      <c r="D21" s="450" t="s">
        <v>661</v>
      </c>
      <c r="E21" s="450" t="s">
        <v>1613</v>
      </c>
      <c r="F21" s="450" t="s">
        <v>1747</v>
      </c>
      <c r="G21" s="450" t="s">
        <v>662</v>
      </c>
      <c r="H21" s="450" t="s">
        <v>1615</v>
      </c>
      <c r="I21" s="450" t="s">
        <v>1723</v>
      </c>
      <c r="J21" s="450" t="s">
        <v>1229</v>
      </c>
      <c r="K21" s="450" t="s">
        <v>1748</v>
      </c>
    </row>
    <row r="22" spans="1:11" ht="17.25" x14ac:dyDescent="0.25">
      <c r="A22" s="450">
        <v>20</v>
      </c>
      <c r="B22" s="451">
        <v>41385</v>
      </c>
      <c r="C22" s="450" t="s">
        <v>1613</v>
      </c>
      <c r="D22" s="450" t="s">
        <v>650</v>
      </c>
      <c r="E22" s="450" t="s">
        <v>1734</v>
      </c>
      <c r="F22" s="450" t="s">
        <v>1719</v>
      </c>
      <c r="G22" s="450" t="s">
        <v>675</v>
      </c>
      <c r="H22" s="450" t="s">
        <v>1735</v>
      </c>
      <c r="I22" s="450" t="s">
        <v>1749</v>
      </c>
      <c r="J22" s="450" t="s">
        <v>1473</v>
      </c>
      <c r="K22" s="450" t="s">
        <v>1616</v>
      </c>
    </row>
    <row r="23" spans="1:11" ht="17.25" x14ac:dyDescent="0.25">
      <c r="A23" s="450">
        <v>21</v>
      </c>
      <c r="B23" s="451">
        <v>41399</v>
      </c>
      <c r="C23" s="450" t="s">
        <v>1668</v>
      </c>
      <c r="D23" s="450" t="s">
        <v>652</v>
      </c>
      <c r="E23" s="450" t="s">
        <v>1613</v>
      </c>
      <c r="F23" s="450" t="s">
        <v>1750</v>
      </c>
      <c r="G23" s="450" t="s">
        <v>628</v>
      </c>
      <c r="H23" s="450" t="s">
        <v>1615</v>
      </c>
      <c r="I23" s="450" t="s">
        <v>1723</v>
      </c>
      <c r="J23" s="450" t="s">
        <v>1751</v>
      </c>
      <c r="K23" s="450" t="s">
        <v>1557</v>
      </c>
    </row>
    <row r="24" spans="1:11" ht="17.25" x14ac:dyDescent="0.25">
      <c r="A24" s="450">
        <v>22</v>
      </c>
      <c r="B24" s="451">
        <v>41406</v>
      </c>
      <c r="C24" s="450" t="s">
        <v>1613</v>
      </c>
      <c r="D24" s="450" t="s">
        <v>661</v>
      </c>
      <c r="E24" s="450" t="s">
        <v>1535</v>
      </c>
      <c r="F24" s="450" t="s">
        <v>1719</v>
      </c>
      <c r="G24" s="450" t="s">
        <v>661</v>
      </c>
      <c r="H24" s="450" t="s">
        <v>1586</v>
      </c>
      <c r="I24" s="450" t="s">
        <v>1752</v>
      </c>
      <c r="J24" s="450" t="s">
        <v>1473</v>
      </c>
      <c r="K24" s="450" t="s">
        <v>1616</v>
      </c>
    </row>
    <row r="25" spans="1:11" ht="17.25" x14ac:dyDescent="0.3">
      <c r="A25" s="452"/>
      <c r="B25" s="452"/>
      <c r="C25" s="453"/>
      <c r="D25" s="452"/>
      <c r="E25" s="453"/>
      <c r="F25" s="453"/>
      <c r="G25" s="452"/>
      <c r="H25" s="453"/>
      <c r="I25" s="454"/>
      <c r="J25" s="455"/>
      <c r="K25" s="454"/>
    </row>
    <row r="26" spans="1:11" ht="17.25" x14ac:dyDescent="0.3">
      <c r="A26" s="918" t="s">
        <v>520</v>
      </c>
      <c r="B26" s="918"/>
      <c r="C26" s="918"/>
      <c r="D26" s="918"/>
      <c r="E26" s="918"/>
      <c r="F26" s="453"/>
      <c r="G26" s="918" t="s">
        <v>414</v>
      </c>
      <c r="H26" s="918"/>
      <c r="I26" s="918"/>
      <c r="J26" s="918"/>
      <c r="K26" s="918"/>
    </row>
    <row r="27" spans="1:11" ht="17.25" x14ac:dyDescent="0.3">
      <c r="A27" s="450" t="s">
        <v>1694</v>
      </c>
      <c r="B27" s="456">
        <v>41147</v>
      </c>
      <c r="C27" s="450" t="s">
        <v>1753</v>
      </c>
      <c r="D27" s="450" t="s">
        <v>692</v>
      </c>
      <c r="E27" s="450" t="s">
        <v>1754</v>
      </c>
      <c r="F27" s="453"/>
      <c r="G27" s="450" t="s">
        <v>1694</v>
      </c>
      <c r="H27" s="456">
        <v>41210</v>
      </c>
      <c r="I27" s="450" t="s">
        <v>1753</v>
      </c>
      <c r="J27" s="450" t="s">
        <v>662</v>
      </c>
      <c r="K27" s="450" t="s">
        <v>1755</v>
      </c>
    </row>
    <row r="28" spans="1:11" ht="17.25" x14ac:dyDescent="0.3">
      <c r="A28" s="458"/>
      <c r="B28" s="459"/>
      <c r="C28" s="458"/>
      <c r="D28" s="507"/>
      <c r="E28" s="458"/>
      <c r="F28" s="453"/>
      <c r="G28" s="458"/>
      <c r="H28" s="459"/>
      <c r="I28" s="458"/>
      <c r="J28" s="458"/>
      <c r="K28" s="458"/>
    </row>
    <row r="29" spans="1:11" ht="17.25" x14ac:dyDescent="0.3">
      <c r="A29" s="918" t="s">
        <v>813</v>
      </c>
      <c r="B29" s="918"/>
      <c r="C29" s="918"/>
      <c r="D29" s="918"/>
      <c r="E29" s="918"/>
      <c r="F29" s="453"/>
      <c r="G29" s="918" t="s">
        <v>814</v>
      </c>
      <c r="H29" s="918"/>
      <c r="I29" s="918"/>
      <c r="J29" s="918"/>
      <c r="K29" s="918"/>
    </row>
    <row r="30" spans="1:11" ht="17.25" x14ac:dyDescent="0.3">
      <c r="A30" s="450" t="s">
        <v>1694</v>
      </c>
      <c r="B30" s="456">
        <v>41154</v>
      </c>
      <c r="C30" s="450" t="s">
        <v>1756</v>
      </c>
      <c r="D30" s="450" t="s">
        <v>652</v>
      </c>
      <c r="E30" s="450" t="s">
        <v>1753</v>
      </c>
      <c r="F30" s="453"/>
      <c r="G30" s="450"/>
      <c r="H30" s="456">
        <v>41231</v>
      </c>
      <c r="I30" s="450" t="s">
        <v>1757</v>
      </c>
      <c r="J30" s="450" t="s">
        <v>1758</v>
      </c>
      <c r="K30" s="450" t="s">
        <v>1753</v>
      </c>
    </row>
    <row r="31" spans="1:11" ht="17.25" x14ac:dyDescent="0.3">
      <c r="A31" s="450" t="s">
        <v>23</v>
      </c>
      <c r="B31" s="456">
        <v>41167</v>
      </c>
      <c r="C31" s="450" t="s">
        <v>1753</v>
      </c>
      <c r="D31" s="450" t="s">
        <v>630</v>
      </c>
      <c r="E31" s="450" t="s">
        <v>1759</v>
      </c>
      <c r="F31" s="453"/>
      <c r="G31" s="458"/>
      <c r="H31" s="459"/>
      <c r="I31" s="460"/>
      <c r="J31" s="458"/>
      <c r="K31" s="458"/>
    </row>
    <row r="32" spans="1:11" ht="17.25" x14ac:dyDescent="0.3">
      <c r="A32" s="450" t="s">
        <v>36</v>
      </c>
      <c r="B32" s="456">
        <v>41182</v>
      </c>
      <c r="C32" s="450" t="s">
        <v>1760</v>
      </c>
      <c r="D32" s="450" t="s">
        <v>656</v>
      </c>
      <c r="E32" s="450" t="s">
        <v>1753</v>
      </c>
      <c r="F32" s="453"/>
      <c r="G32" s="921"/>
      <c r="H32" s="921"/>
      <c r="I32" s="921"/>
      <c r="J32" s="921"/>
      <c r="K32" s="921"/>
    </row>
    <row r="33" spans="1:47" ht="17.25" x14ac:dyDescent="0.3">
      <c r="A33"/>
      <c r="B33" s="1"/>
      <c r="C33"/>
      <c r="D33" s="1"/>
      <c r="E33"/>
      <c r="F33" s="453"/>
      <c r="G33" s="11"/>
      <c r="H33" s="459"/>
      <c r="I33" s="458"/>
      <c r="J33" s="458"/>
      <c r="K33" s="458"/>
    </row>
    <row r="34" spans="1:47" ht="17.25" x14ac:dyDescent="0.3">
      <c r="A34" s="453"/>
      <c r="B34" s="452"/>
      <c r="C34" s="453"/>
      <c r="D34" s="452"/>
      <c r="E34" s="453"/>
      <c r="F34" s="453"/>
      <c r="G34" s="11"/>
      <c r="H34" s="459"/>
      <c r="I34" s="458"/>
      <c r="J34" s="507"/>
      <c r="K34" s="458"/>
    </row>
    <row r="40" spans="1:47" x14ac:dyDescent="0.25">
      <c r="L40" s="218" t="s">
        <v>588</v>
      </c>
      <c r="M40" s="916" t="s">
        <v>820</v>
      </c>
      <c r="N40" s="916"/>
      <c r="O40" s="916"/>
      <c r="P40" s="916"/>
      <c r="Q40" s="916"/>
      <c r="R40" s="916"/>
      <c r="S40" s="916"/>
      <c r="T40" s="922" t="s">
        <v>825</v>
      </c>
      <c r="U40" s="922"/>
      <c r="V40" s="922"/>
      <c r="W40" s="922"/>
      <c r="X40" s="922"/>
      <c r="Y40" s="922"/>
      <c r="Z40" s="922"/>
      <c r="AA40" s="922"/>
      <c r="AB40" s="922"/>
      <c r="AC40" s="922"/>
      <c r="AD40" s="922"/>
      <c r="AE40" s="922"/>
      <c r="AF40" s="922"/>
      <c r="AG40" s="922"/>
      <c r="AH40" s="922"/>
      <c r="AI40" s="922"/>
      <c r="AJ40" s="922"/>
      <c r="AK40" s="922"/>
      <c r="AL40" s="922"/>
      <c r="AM40" s="922"/>
      <c r="AN40" s="922"/>
      <c r="AO40" s="922"/>
      <c r="AP40" s="461" t="s">
        <v>1201</v>
      </c>
      <c r="AQ40" s="463" t="s">
        <v>1202</v>
      </c>
      <c r="AR40" s="463" t="s">
        <v>1202</v>
      </c>
      <c r="AS40" s="463" t="s">
        <v>1202</v>
      </c>
      <c r="AT40" s="463" t="s">
        <v>1372</v>
      </c>
      <c r="AU40" s="463" t="s">
        <v>1372</v>
      </c>
    </row>
    <row r="41" spans="1:47" ht="81.75" x14ac:dyDescent="0.25">
      <c r="L41" s="278" t="s">
        <v>823</v>
      </c>
      <c r="M41" s="279" t="s">
        <v>1206</v>
      </c>
      <c r="N41" s="332" t="s">
        <v>825</v>
      </c>
      <c r="O41" s="465" t="s">
        <v>826</v>
      </c>
      <c r="P41" s="304" t="s">
        <v>827</v>
      </c>
      <c r="Q41" s="304" t="s">
        <v>828</v>
      </c>
      <c r="R41" s="304" t="s">
        <v>829</v>
      </c>
      <c r="S41" s="366" t="s">
        <v>830</v>
      </c>
      <c r="T41" s="285" t="s">
        <v>1718</v>
      </c>
      <c r="U41" s="283" t="s">
        <v>1721</v>
      </c>
      <c r="V41" s="282" t="s">
        <v>1627</v>
      </c>
      <c r="W41" s="283" t="s">
        <v>1401</v>
      </c>
      <c r="X41" s="282" t="s">
        <v>1545</v>
      </c>
      <c r="Y41" s="283" t="s">
        <v>1728</v>
      </c>
      <c r="Z41" s="282" t="s">
        <v>1729</v>
      </c>
      <c r="AA41" s="282" t="s">
        <v>1670</v>
      </c>
      <c r="AB41" s="283" t="s">
        <v>1734</v>
      </c>
      <c r="AC41" s="282" t="s">
        <v>1668</v>
      </c>
      <c r="AD41" s="284" t="s">
        <v>1738</v>
      </c>
      <c r="AE41" s="281" t="s">
        <v>1718</v>
      </c>
      <c r="AF41" s="282" t="s">
        <v>1721</v>
      </c>
      <c r="AG41" s="283" t="s">
        <v>1627</v>
      </c>
      <c r="AH41" s="282" t="s">
        <v>1401</v>
      </c>
      <c r="AI41" s="283" t="s">
        <v>1545</v>
      </c>
      <c r="AJ41" s="282" t="s">
        <v>1728</v>
      </c>
      <c r="AK41" s="283" t="s">
        <v>1729</v>
      </c>
      <c r="AL41" s="283" t="s">
        <v>1670</v>
      </c>
      <c r="AM41" s="282" t="s">
        <v>1734</v>
      </c>
      <c r="AN41" s="283" t="s">
        <v>1668</v>
      </c>
      <c r="AO41" s="286" t="s">
        <v>1738</v>
      </c>
      <c r="AP41" s="429" t="s">
        <v>523</v>
      </c>
      <c r="AQ41" s="430" t="s">
        <v>136</v>
      </c>
      <c r="AR41" s="430" t="s">
        <v>451</v>
      </c>
      <c r="AS41" s="430" t="s">
        <v>1649</v>
      </c>
      <c r="AT41" s="430" t="s">
        <v>1380</v>
      </c>
      <c r="AU41" s="430" t="s">
        <v>1761</v>
      </c>
    </row>
    <row r="42" spans="1:47" x14ac:dyDescent="0.25">
      <c r="L42" s="246" t="s">
        <v>1762</v>
      </c>
      <c r="M42" s="433">
        <f t="shared" ref="M42:M53" si="0">SUM(T42:AX42)</f>
        <v>15</v>
      </c>
      <c r="N42" s="434">
        <f t="shared" ref="N42:N53" si="1">SUM(T42:AO42)</f>
        <v>13</v>
      </c>
      <c r="O42" s="467">
        <f t="shared" ref="O42:O53" si="2">SUM(AP42:AX42)</f>
        <v>2</v>
      </c>
      <c r="P42" s="308">
        <f t="shared" ref="P42:P53" si="3">SUM(T42:AD42)</f>
        <v>8</v>
      </c>
      <c r="Q42" s="308">
        <f t="shared" ref="Q42:Q53" si="4">SUM(AE42:AO42)</f>
        <v>5</v>
      </c>
      <c r="R42" s="308">
        <f t="shared" ref="R42:R50" si="5">T42+V42+X42+Z42+AC42+AF42+AH42+AJ42+AM42+AO42+AA42</f>
        <v>6</v>
      </c>
      <c r="S42" s="377">
        <f t="shared" ref="S42:S50" si="6">U42+W42+Y42+AB42+AD42+AE42+AG42+AI42+AK42+AL42+AN42</f>
        <v>7</v>
      </c>
      <c r="T42" s="508">
        <v>1</v>
      </c>
      <c r="U42" s="380">
        <v>3</v>
      </c>
      <c r="V42" s="381"/>
      <c r="W42" s="380"/>
      <c r="X42" s="381">
        <v>1</v>
      </c>
      <c r="Y42" s="380"/>
      <c r="Z42" s="381"/>
      <c r="AA42" s="381"/>
      <c r="AB42" s="380">
        <v>1</v>
      </c>
      <c r="AC42" s="381"/>
      <c r="AD42" s="415">
        <v>2</v>
      </c>
      <c r="AE42" s="470"/>
      <c r="AF42" s="385"/>
      <c r="AG42" s="384"/>
      <c r="AH42" s="385">
        <v>1</v>
      </c>
      <c r="AI42" s="384"/>
      <c r="AJ42" s="385">
        <v>2</v>
      </c>
      <c r="AK42" s="384">
        <v>1</v>
      </c>
      <c r="AL42" s="384"/>
      <c r="AM42" s="385">
        <v>1</v>
      </c>
      <c r="AN42" s="384"/>
      <c r="AO42" s="469"/>
      <c r="AP42" s="471">
        <v>1</v>
      </c>
      <c r="AQ42" s="436">
        <v>1</v>
      </c>
      <c r="AR42" s="436"/>
      <c r="AS42" s="436"/>
      <c r="AT42" s="436"/>
      <c r="AU42" s="436"/>
    </row>
    <row r="43" spans="1:47" x14ac:dyDescent="0.25">
      <c r="L43" s="236" t="s">
        <v>1763</v>
      </c>
      <c r="M43" s="438">
        <f t="shared" si="0"/>
        <v>8</v>
      </c>
      <c r="N43" s="138">
        <f t="shared" si="1"/>
        <v>7</v>
      </c>
      <c r="O43" s="87">
        <f t="shared" si="2"/>
        <v>1</v>
      </c>
      <c r="P43" s="86">
        <f t="shared" si="3"/>
        <v>3</v>
      </c>
      <c r="Q43" s="86">
        <f t="shared" si="4"/>
        <v>4</v>
      </c>
      <c r="R43" s="86">
        <f t="shared" si="5"/>
        <v>4</v>
      </c>
      <c r="S43" s="387">
        <f t="shared" si="6"/>
        <v>3</v>
      </c>
      <c r="T43" s="390"/>
      <c r="U43" s="89"/>
      <c r="V43" s="90"/>
      <c r="W43" s="89">
        <v>1</v>
      </c>
      <c r="X43" s="90">
        <v>1</v>
      </c>
      <c r="Y43" s="89"/>
      <c r="Z43" s="90"/>
      <c r="AA43" s="90"/>
      <c r="AB43" s="89"/>
      <c r="AC43" s="90">
        <v>1</v>
      </c>
      <c r="AD43" s="391"/>
      <c r="AE43" s="474"/>
      <c r="AF43" s="90"/>
      <c r="AG43" s="89"/>
      <c r="AH43" s="90"/>
      <c r="AI43" s="89"/>
      <c r="AJ43" s="90">
        <v>1</v>
      </c>
      <c r="AK43" s="89">
        <v>1</v>
      </c>
      <c r="AL43" s="89"/>
      <c r="AM43" s="90">
        <v>1</v>
      </c>
      <c r="AN43" s="89">
        <v>1</v>
      </c>
      <c r="AO43" s="473"/>
      <c r="AP43" s="475"/>
      <c r="AQ43" s="91"/>
      <c r="AR43" s="91">
        <v>1</v>
      </c>
      <c r="AS43" s="91"/>
      <c r="AT43" s="91"/>
      <c r="AU43" s="91"/>
    </row>
    <row r="44" spans="1:47" x14ac:dyDescent="0.25">
      <c r="L44" s="236" t="s">
        <v>844</v>
      </c>
      <c r="M44" s="438">
        <f t="shared" si="0"/>
        <v>6</v>
      </c>
      <c r="N44" s="138">
        <f t="shared" si="1"/>
        <v>5</v>
      </c>
      <c r="O44" s="87">
        <f t="shared" si="2"/>
        <v>1</v>
      </c>
      <c r="P44" s="86">
        <f t="shared" si="3"/>
        <v>3</v>
      </c>
      <c r="Q44" s="86">
        <f t="shared" si="4"/>
        <v>2</v>
      </c>
      <c r="R44" s="86">
        <f t="shared" si="5"/>
        <v>2</v>
      </c>
      <c r="S44" s="387">
        <f t="shared" si="6"/>
        <v>3</v>
      </c>
      <c r="T44" s="390"/>
      <c r="U44" s="89">
        <v>1</v>
      </c>
      <c r="V44" s="90"/>
      <c r="W44" s="89"/>
      <c r="X44" s="90">
        <v>1</v>
      </c>
      <c r="Y44" s="89"/>
      <c r="Z44" s="90"/>
      <c r="AA44" s="90"/>
      <c r="AB44" s="89"/>
      <c r="AC44" s="90">
        <v>1</v>
      </c>
      <c r="AD44" s="391"/>
      <c r="AE44" s="474">
        <v>2</v>
      </c>
      <c r="AF44" s="90"/>
      <c r="AG44" s="89"/>
      <c r="AH44" s="90"/>
      <c r="AI44" s="89"/>
      <c r="AJ44" s="90"/>
      <c r="AK44" s="89"/>
      <c r="AL44" s="89"/>
      <c r="AM44" s="90"/>
      <c r="AN44" s="89"/>
      <c r="AO44" s="473"/>
      <c r="AP44" s="475"/>
      <c r="AQ44" s="91"/>
      <c r="AR44" s="91"/>
      <c r="AS44" s="91"/>
      <c r="AT44" s="91">
        <v>1</v>
      </c>
      <c r="AU44" s="91"/>
    </row>
    <row r="45" spans="1:47" x14ac:dyDescent="0.25">
      <c r="L45" s="236" t="s">
        <v>65</v>
      </c>
      <c r="M45" s="438">
        <f t="shared" si="0"/>
        <v>5</v>
      </c>
      <c r="N45" s="138">
        <f t="shared" si="1"/>
        <v>5</v>
      </c>
      <c r="O45" s="87">
        <f t="shared" si="2"/>
        <v>0</v>
      </c>
      <c r="P45" s="86">
        <f t="shared" si="3"/>
        <v>1</v>
      </c>
      <c r="Q45" s="86">
        <f t="shared" si="4"/>
        <v>4</v>
      </c>
      <c r="R45" s="86">
        <f t="shared" si="5"/>
        <v>0</v>
      </c>
      <c r="S45" s="387">
        <f t="shared" si="6"/>
        <v>5</v>
      </c>
      <c r="T45" s="390"/>
      <c r="U45" s="89"/>
      <c r="V45" s="90"/>
      <c r="W45" s="89"/>
      <c r="X45" s="90"/>
      <c r="Y45" s="89"/>
      <c r="Z45" s="90"/>
      <c r="AA45" s="90"/>
      <c r="AB45" s="89"/>
      <c r="AC45" s="90"/>
      <c r="AD45" s="391">
        <v>1</v>
      </c>
      <c r="AE45" s="474"/>
      <c r="AF45" s="90"/>
      <c r="AG45" s="89"/>
      <c r="AH45" s="90"/>
      <c r="AI45" s="89">
        <v>3</v>
      </c>
      <c r="AJ45" s="90"/>
      <c r="AK45" s="89"/>
      <c r="AL45" s="89"/>
      <c r="AM45" s="90"/>
      <c r="AN45" s="89">
        <v>1</v>
      </c>
      <c r="AO45" s="473"/>
      <c r="AP45" s="475"/>
      <c r="AQ45" s="91"/>
      <c r="AR45" s="91"/>
      <c r="AS45" s="91"/>
      <c r="AT45" s="91"/>
      <c r="AU45" s="91"/>
    </row>
    <row r="46" spans="1:47" x14ac:dyDescent="0.25">
      <c r="L46" s="236" t="s">
        <v>1653</v>
      </c>
      <c r="M46" s="438">
        <f t="shared" si="0"/>
        <v>4</v>
      </c>
      <c r="N46" s="138">
        <f t="shared" si="1"/>
        <v>2</v>
      </c>
      <c r="O46" s="87">
        <f t="shared" si="2"/>
        <v>2</v>
      </c>
      <c r="P46" s="86">
        <f t="shared" si="3"/>
        <v>0</v>
      </c>
      <c r="Q46" s="86">
        <f t="shared" si="4"/>
        <v>2</v>
      </c>
      <c r="R46" s="86">
        <f t="shared" si="5"/>
        <v>1</v>
      </c>
      <c r="S46" s="387">
        <f t="shared" si="6"/>
        <v>1</v>
      </c>
      <c r="T46" s="390"/>
      <c r="U46" s="89"/>
      <c r="V46" s="90"/>
      <c r="W46" s="89"/>
      <c r="X46" s="90"/>
      <c r="Y46" s="89"/>
      <c r="Z46" s="90"/>
      <c r="AA46" s="90"/>
      <c r="AB46" s="89"/>
      <c r="AC46" s="90"/>
      <c r="AD46" s="391"/>
      <c r="AE46" s="474">
        <v>1</v>
      </c>
      <c r="AF46" s="90"/>
      <c r="AG46" s="89"/>
      <c r="AH46" s="90"/>
      <c r="AI46" s="89"/>
      <c r="AJ46" s="90"/>
      <c r="AK46" s="89"/>
      <c r="AL46" s="89"/>
      <c r="AM46" s="90">
        <v>1</v>
      </c>
      <c r="AN46" s="89"/>
      <c r="AO46" s="473"/>
      <c r="AP46" s="475">
        <v>1</v>
      </c>
      <c r="AQ46" s="91">
        <v>1</v>
      </c>
      <c r="AR46" s="91"/>
      <c r="AS46" s="91"/>
      <c r="AT46" s="91"/>
      <c r="AU46" s="91"/>
    </row>
    <row r="47" spans="1:47" x14ac:dyDescent="0.25">
      <c r="L47" s="236" t="s">
        <v>1655</v>
      </c>
      <c r="M47" s="438">
        <f t="shared" si="0"/>
        <v>3</v>
      </c>
      <c r="N47" s="138">
        <f t="shared" si="1"/>
        <v>1</v>
      </c>
      <c r="O47" s="87">
        <f t="shared" si="2"/>
        <v>2</v>
      </c>
      <c r="P47" s="86">
        <f t="shared" si="3"/>
        <v>0</v>
      </c>
      <c r="Q47" s="86">
        <f t="shared" si="4"/>
        <v>1</v>
      </c>
      <c r="R47" s="86">
        <f t="shared" si="5"/>
        <v>1</v>
      </c>
      <c r="S47" s="387">
        <f t="shared" si="6"/>
        <v>0</v>
      </c>
      <c r="T47" s="390"/>
      <c r="U47" s="89"/>
      <c r="V47" s="90"/>
      <c r="W47" s="89"/>
      <c r="X47" s="90"/>
      <c r="Y47" s="89"/>
      <c r="Z47" s="90"/>
      <c r="AA47" s="90"/>
      <c r="AB47" s="89"/>
      <c r="AC47" s="90"/>
      <c r="AD47" s="391"/>
      <c r="AE47" s="474"/>
      <c r="AF47" s="90">
        <v>1</v>
      </c>
      <c r="AG47" s="89"/>
      <c r="AH47" s="90"/>
      <c r="AI47" s="89"/>
      <c r="AJ47" s="90"/>
      <c r="AK47" s="89"/>
      <c r="AL47" s="89"/>
      <c r="AM47" s="90"/>
      <c r="AN47" s="89"/>
      <c r="AO47" s="473"/>
      <c r="AP47" s="475"/>
      <c r="AQ47" s="91"/>
      <c r="AR47" s="91">
        <v>2</v>
      </c>
      <c r="AS47" s="91"/>
      <c r="AT47" s="91"/>
      <c r="AU47" s="91"/>
    </row>
    <row r="48" spans="1:47" x14ac:dyDescent="0.25">
      <c r="L48" s="236" t="s">
        <v>1711</v>
      </c>
      <c r="M48" s="438">
        <f t="shared" si="0"/>
        <v>3</v>
      </c>
      <c r="N48" s="138">
        <f t="shared" si="1"/>
        <v>3</v>
      </c>
      <c r="O48" s="87">
        <f t="shared" si="2"/>
        <v>0</v>
      </c>
      <c r="P48" s="86">
        <f t="shared" si="3"/>
        <v>0</v>
      </c>
      <c r="Q48" s="86">
        <f t="shared" si="4"/>
        <v>3</v>
      </c>
      <c r="R48" s="86">
        <f t="shared" si="5"/>
        <v>3</v>
      </c>
      <c r="S48" s="387">
        <f t="shared" si="6"/>
        <v>0</v>
      </c>
      <c r="T48" s="390"/>
      <c r="U48" s="89"/>
      <c r="V48" s="90"/>
      <c r="W48" s="89"/>
      <c r="X48" s="90"/>
      <c r="Y48" s="89"/>
      <c r="Z48" s="90"/>
      <c r="AA48" s="90"/>
      <c r="AB48" s="89"/>
      <c r="AC48" s="90"/>
      <c r="AD48" s="391"/>
      <c r="AE48" s="474"/>
      <c r="AF48" s="90">
        <v>1</v>
      </c>
      <c r="AG48" s="89"/>
      <c r="AH48" s="90">
        <v>1</v>
      </c>
      <c r="AI48" s="89"/>
      <c r="AJ48" s="90"/>
      <c r="AK48" s="89"/>
      <c r="AL48" s="89"/>
      <c r="AM48" s="90">
        <v>1</v>
      </c>
      <c r="AN48" s="89"/>
      <c r="AO48" s="473"/>
      <c r="AP48" s="475"/>
      <c r="AQ48" s="91"/>
      <c r="AR48" s="91"/>
      <c r="AS48" s="91"/>
      <c r="AT48" s="91"/>
      <c r="AU48" s="91"/>
    </row>
    <row r="49" spans="12:47" x14ac:dyDescent="0.25">
      <c r="L49" s="236" t="s">
        <v>1388</v>
      </c>
      <c r="M49" s="438">
        <f t="shared" si="0"/>
        <v>3</v>
      </c>
      <c r="N49" s="138">
        <f t="shared" si="1"/>
        <v>2</v>
      </c>
      <c r="O49" s="87">
        <f t="shared" si="2"/>
        <v>1</v>
      </c>
      <c r="P49" s="86">
        <f t="shared" si="3"/>
        <v>2</v>
      </c>
      <c r="Q49" s="86">
        <f t="shared" si="4"/>
        <v>0</v>
      </c>
      <c r="R49" s="86">
        <f t="shared" si="5"/>
        <v>2</v>
      </c>
      <c r="S49" s="387">
        <f t="shared" si="6"/>
        <v>0</v>
      </c>
      <c r="T49" s="390">
        <v>1</v>
      </c>
      <c r="U49" s="89"/>
      <c r="V49" s="90">
        <v>1</v>
      </c>
      <c r="W49" s="89"/>
      <c r="X49" s="90"/>
      <c r="Y49" s="89"/>
      <c r="Z49" s="90"/>
      <c r="AA49" s="90"/>
      <c r="AB49" s="89"/>
      <c r="AC49" s="90"/>
      <c r="AD49" s="391"/>
      <c r="AE49" s="474"/>
      <c r="AF49" s="90"/>
      <c r="AG49" s="89"/>
      <c r="AH49" s="90"/>
      <c r="AI49" s="89"/>
      <c r="AJ49" s="90"/>
      <c r="AK49" s="89"/>
      <c r="AL49" s="89"/>
      <c r="AM49" s="90"/>
      <c r="AN49" s="89"/>
      <c r="AO49" s="473"/>
      <c r="AP49" s="475"/>
      <c r="AQ49" s="91"/>
      <c r="AR49" s="91">
        <v>1</v>
      </c>
      <c r="AS49" s="91"/>
      <c r="AT49" s="91"/>
      <c r="AU49" s="91"/>
    </row>
    <row r="50" spans="12:47" x14ac:dyDescent="0.25">
      <c r="L50" s="236" t="s">
        <v>1390</v>
      </c>
      <c r="M50" s="438">
        <f t="shared" si="0"/>
        <v>1</v>
      </c>
      <c r="N50" s="138">
        <f t="shared" si="1"/>
        <v>1</v>
      </c>
      <c r="O50" s="87">
        <f t="shared" si="2"/>
        <v>0</v>
      </c>
      <c r="P50" s="86">
        <f t="shared" si="3"/>
        <v>0</v>
      </c>
      <c r="Q50" s="86">
        <f t="shared" si="4"/>
        <v>1</v>
      </c>
      <c r="R50" s="86">
        <f t="shared" si="5"/>
        <v>0</v>
      </c>
      <c r="S50" s="387">
        <f t="shared" si="6"/>
        <v>1</v>
      </c>
      <c r="T50" s="390"/>
      <c r="U50" s="89"/>
      <c r="V50" s="90"/>
      <c r="W50" s="89"/>
      <c r="X50" s="90"/>
      <c r="Y50" s="89"/>
      <c r="Z50" s="90"/>
      <c r="AA50" s="90"/>
      <c r="AB50" s="89"/>
      <c r="AC50" s="90"/>
      <c r="AD50" s="391"/>
      <c r="AE50" s="474"/>
      <c r="AF50" s="90"/>
      <c r="AG50" s="89"/>
      <c r="AH50" s="90"/>
      <c r="AI50" s="89"/>
      <c r="AJ50" s="90"/>
      <c r="AK50" s="89"/>
      <c r="AL50" s="89">
        <v>1</v>
      </c>
      <c r="AM50" s="90"/>
      <c r="AN50" s="89"/>
      <c r="AO50" s="473"/>
      <c r="AP50" s="475"/>
      <c r="AQ50" s="91"/>
      <c r="AR50" s="91"/>
      <c r="AS50" s="91"/>
      <c r="AT50" s="91"/>
      <c r="AU50" s="91"/>
    </row>
    <row r="51" spans="12:47" x14ac:dyDescent="0.25">
      <c r="L51" s="255" t="s">
        <v>1404</v>
      </c>
      <c r="M51" s="438">
        <f>SUM(T51:AX51)</f>
        <v>1</v>
      </c>
      <c r="N51" s="138">
        <f>SUM(T51:AO51)</f>
        <v>1</v>
      </c>
      <c r="O51" s="87">
        <f>SUM(AP51:AX51)</f>
        <v>0</v>
      </c>
      <c r="P51" s="86">
        <f>SUM(T51:AD51)</f>
        <v>0</v>
      </c>
      <c r="Q51" s="86">
        <f>SUM(AE51:AO51)</f>
        <v>1</v>
      </c>
      <c r="R51" s="86">
        <f>T51+V51+X51+Z51+AC51+AF51+AH51+AJ51+AM51+AO51+AA51</f>
        <v>0</v>
      </c>
      <c r="S51" s="387">
        <f>U51+W51+Y51+AB51+AD51+AE51+AG51+AI51+AK51+AL51+AN51</f>
        <v>1</v>
      </c>
      <c r="T51" s="392"/>
      <c r="U51" s="97"/>
      <c r="V51" s="98"/>
      <c r="W51" s="97"/>
      <c r="X51" s="98"/>
      <c r="Y51" s="97"/>
      <c r="Z51" s="98"/>
      <c r="AA51" s="98"/>
      <c r="AB51" s="97"/>
      <c r="AC51" s="98"/>
      <c r="AD51" s="393"/>
      <c r="AE51" s="481"/>
      <c r="AF51" s="98"/>
      <c r="AG51" s="97"/>
      <c r="AH51" s="98"/>
      <c r="AI51" s="97"/>
      <c r="AJ51" s="98"/>
      <c r="AK51" s="97"/>
      <c r="AL51" s="97"/>
      <c r="AM51" s="98"/>
      <c r="AN51" s="97">
        <v>1</v>
      </c>
      <c r="AO51" s="480"/>
      <c r="AP51" s="482"/>
      <c r="AQ51" s="99"/>
      <c r="AR51" s="99"/>
      <c r="AS51" s="99"/>
      <c r="AT51" s="99"/>
      <c r="AU51" s="99"/>
    </row>
    <row r="52" spans="12:47" x14ac:dyDescent="0.25">
      <c r="L52" s="236" t="s">
        <v>537</v>
      </c>
      <c r="M52" s="440">
        <f>SUM(T52:AX52)</f>
        <v>1</v>
      </c>
      <c r="N52" s="441">
        <f>SUM(T52:AO52)</f>
        <v>0</v>
      </c>
      <c r="O52" s="509">
        <f>SUM(AP52:AX52)</f>
        <v>1</v>
      </c>
      <c r="P52" s="396">
        <f>SUM(T52:AD52)</f>
        <v>0</v>
      </c>
      <c r="Q52" s="396">
        <f>SUM(AE52:AO52)</f>
        <v>0</v>
      </c>
      <c r="R52" s="396">
        <f>T52+V52+X52+Z52+AC52+AF52+AH52+AJ52+AM52+AO52+AA52</f>
        <v>0</v>
      </c>
      <c r="S52" s="397">
        <f>U52+W52+Y52+AB52+AD52+AE52+AG52+AI52+AK52+AL52+AN52</f>
        <v>0</v>
      </c>
      <c r="T52" s="392"/>
      <c r="U52" s="97"/>
      <c r="V52" s="98"/>
      <c r="W52" s="97"/>
      <c r="X52" s="98"/>
      <c r="Y52" s="97"/>
      <c r="Z52" s="98"/>
      <c r="AA52" s="98"/>
      <c r="AB52" s="97"/>
      <c r="AC52" s="98"/>
      <c r="AD52" s="393"/>
      <c r="AE52" s="481"/>
      <c r="AF52" s="98"/>
      <c r="AG52" s="97"/>
      <c r="AH52" s="98"/>
      <c r="AI52" s="97"/>
      <c r="AJ52" s="98"/>
      <c r="AK52" s="97"/>
      <c r="AL52" s="97"/>
      <c r="AM52" s="98"/>
      <c r="AN52" s="97"/>
      <c r="AO52" s="480"/>
      <c r="AP52" s="482"/>
      <c r="AQ52" s="99">
        <v>1</v>
      </c>
      <c r="AR52" s="99"/>
      <c r="AS52" s="99"/>
      <c r="AT52" s="99"/>
      <c r="AU52" s="99"/>
    </row>
    <row r="53" spans="12:47" x14ac:dyDescent="0.25">
      <c r="L53" s="266" t="s">
        <v>849</v>
      </c>
      <c r="M53" s="504">
        <f t="shared" si="0"/>
        <v>50</v>
      </c>
      <c r="N53" s="505">
        <f t="shared" si="1"/>
        <v>40</v>
      </c>
      <c r="O53" s="510">
        <f t="shared" si="2"/>
        <v>10</v>
      </c>
      <c r="P53" s="318">
        <f t="shared" si="3"/>
        <v>17</v>
      </c>
      <c r="Q53" s="318">
        <f t="shared" si="4"/>
        <v>23</v>
      </c>
      <c r="R53" s="318">
        <f>T53+V53+X53+Z53+AB53+AD53+AF53+AH53+AJ53+AL53+AN53</f>
        <v>21</v>
      </c>
      <c r="S53" s="319">
        <f>U53+W53+Y53+AA53+AC53+AE53+AG53+AI53+AK53+AM53+AO53</f>
        <v>19</v>
      </c>
      <c r="T53" s="346">
        <f t="shared" ref="T53:AU53" si="7">SUM(T42:T52)</f>
        <v>2</v>
      </c>
      <c r="U53" s="103">
        <f t="shared" si="7"/>
        <v>4</v>
      </c>
      <c r="V53" s="104">
        <f t="shared" si="7"/>
        <v>1</v>
      </c>
      <c r="W53" s="103">
        <f t="shared" si="7"/>
        <v>1</v>
      </c>
      <c r="X53" s="104">
        <f t="shared" si="7"/>
        <v>3</v>
      </c>
      <c r="Y53" s="103">
        <f t="shared" si="7"/>
        <v>0</v>
      </c>
      <c r="Z53" s="104">
        <f t="shared" si="7"/>
        <v>0</v>
      </c>
      <c r="AA53" s="104">
        <f t="shared" si="7"/>
        <v>0</v>
      </c>
      <c r="AB53" s="103">
        <f t="shared" si="7"/>
        <v>1</v>
      </c>
      <c r="AC53" s="104">
        <f t="shared" si="7"/>
        <v>2</v>
      </c>
      <c r="AD53" s="270">
        <f t="shared" si="7"/>
        <v>3</v>
      </c>
      <c r="AE53" s="486">
        <f t="shared" si="7"/>
        <v>3</v>
      </c>
      <c r="AF53" s="104">
        <f t="shared" si="7"/>
        <v>2</v>
      </c>
      <c r="AG53" s="103">
        <f t="shared" si="7"/>
        <v>0</v>
      </c>
      <c r="AH53" s="104">
        <f t="shared" si="7"/>
        <v>2</v>
      </c>
      <c r="AI53" s="103">
        <f t="shared" si="7"/>
        <v>3</v>
      </c>
      <c r="AJ53" s="104">
        <f t="shared" si="7"/>
        <v>3</v>
      </c>
      <c r="AK53" s="103">
        <f t="shared" si="7"/>
        <v>2</v>
      </c>
      <c r="AL53" s="103">
        <f t="shared" si="7"/>
        <v>1</v>
      </c>
      <c r="AM53" s="104">
        <f t="shared" si="7"/>
        <v>4</v>
      </c>
      <c r="AN53" s="103">
        <f t="shared" si="7"/>
        <v>3</v>
      </c>
      <c r="AO53" s="485">
        <f t="shared" si="7"/>
        <v>0</v>
      </c>
      <c r="AP53" s="487">
        <f t="shared" si="7"/>
        <v>2</v>
      </c>
      <c r="AQ53" s="102">
        <f t="shared" si="7"/>
        <v>3</v>
      </c>
      <c r="AR53" s="102">
        <f t="shared" si="7"/>
        <v>4</v>
      </c>
      <c r="AS53" s="102">
        <f t="shared" si="7"/>
        <v>0</v>
      </c>
      <c r="AT53" s="102">
        <f t="shared" si="7"/>
        <v>1</v>
      </c>
      <c r="AU53" s="102">
        <f t="shared" si="7"/>
        <v>0</v>
      </c>
    </row>
    <row r="54" spans="12:47" x14ac:dyDescent="0.25">
      <c r="L54" s="189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141"/>
      <c r="AK54" s="141"/>
      <c r="AL54" s="141"/>
      <c r="AM54" s="141"/>
      <c r="AN54" s="141"/>
      <c r="AO54" s="141"/>
      <c r="AP54" s="141"/>
      <c r="AQ54" s="141"/>
      <c r="AR54" s="141"/>
      <c r="AS54" s="141"/>
      <c r="AT54" s="141"/>
      <c r="AU54" s="141"/>
    </row>
    <row r="55" spans="12:47" x14ac:dyDescent="0.25">
      <c r="L55" s="218" t="s">
        <v>591</v>
      </c>
      <c r="M55" s="916" t="s">
        <v>820</v>
      </c>
      <c r="N55" s="916"/>
      <c r="O55" s="916"/>
      <c r="P55" s="916"/>
      <c r="Q55" s="916"/>
      <c r="R55" s="916"/>
      <c r="S55" s="916"/>
      <c r="T55" s="920" t="s">
        <v>825</v>
      </c>
      <c r="U55" s="920"/>
      <c r="V55" s="920"/>
      <c r="W55" s="920"/>
      <c r="X55" s="920"/>
      <c r="Y55" s="920"/>
      <c r="Z55" s="920"/>
      <c r="AA55" s="920"/>
      <c r="AB55" s="920"/>
      <c r="AC55" s="920"/>
      <c r="AD55" s="920"/>
      <c r="AE55" s="920"/>
      <c r="AF55" s="920"/>
      <c r="AG55" s="920"/>
      <c r="AH55" s="920"/>
      <c r="AI55" s="920"/>
      <c r="AJ55" s="920"/>
      <c r="AK55" s="920"/>
      <c r="AL55" s="920"/>
      <c r="AM55" s="920"/>
      <c r="AN55" s="920"/>
      <c r="AO55" s="920"/>
      <c r="AP55" s="488"/>
      <c r="AQ55" s="488"/>
      <c r="AR55" s="488"/>
      <c r="AS55" s="488"/>
      <c r="AT55" s="488"/>
      <c r="AU55" s="488"/>
    </row>
    <row r="56" spans="12:47" ht="78.75" x14ac:dyDescent="0.25">
      <c r="L56" s="278" t="s">
        <v>823</v>
      </c>
      <c r="M56" s="279" t="s">
        <v>1206</v>
      </c>
      <c r="N56" s="332" t="s">
        <v>825</v>
      </c>
      <c r="O56" s="489"/>
      <c r="P56" s="304" t="s">
        <v>827</v>
      </c>
      <c r="Q56" s="304" t="s">
        <v>828</v>
      </c>
      <c r="R56" s="304" t="s">
        <v>829</v>
      </c>
      <c r="S56" s="366" t="s">
        <v>830</v>
      </c>
      <c r="T56" s="285" t="s">
        <v>1624</v>
      </c>
      <c r="U56" s="283" t="s">
        <v>1722</v>
      </c>
      <c r="V56" s="282" t="s">
        <v>1534</v>
      </c>
      <c r="W56" s="283" t="s">
        <v>1612</v>
      </c>
      <c r="X56" s="282" t="s">
        <v>1673</v>
      </c>
      <c r="Y56" s="283" t="s">
        <v>1547</v>
      </c>
      <c r="Z56" s="282" t="s">
        <v>1730</v>
      </c>
      <c r="AA56" s="282" t="s">
        <v>1562</v>
      </c>
      <c r="AB56" s="283" t="s">
        <v>1735</v>
      </c>
      <c r="AC56" s="282" t="s">
        <v>1619</v>
      </c>
      <c r="AD56" s="284" t="s">
        <v>1586</v>
      </c>
      <c r="AE56" s="281" t="s">
        <v>1624</v>
      </c>
      <c r="AF56" s="282" t="s">
        <v>1722</v>
      </c>
      <c r="AG56" s="283" t="s">
        <v>1534</v>
      </c>
      <c r="AH56" s="282" t="s">
        <v>1612</v>
      </c>
      <c r="AI56" s="283" t="s">
        <v>1673</v>
      </c>
      <c r="AJ56" s="282" t="s">
        <v>1547</v>
      </c>
      <c r="AK56" s="283" t="s">
        <v>1730</v>
      </c>
      <c r="AL56" s="283" t="s">
        <v>1562</v>
      </c>
      <c r="AM56" s="282" t="s">
        <v>1735</v>
      </c>
      <c r="AN56" s="283" t="s">
        <v>1619</v>
      </c>
      <c r="AO56" s="286" t="s">
        <v>1586</v>
      </c>
      <c r="AP56" s="490"/>
      <c r="AQ56" s="490"/>
      <c r="AR56" s="490"/>
      <c r="AS56" s="490"/>
      <c r="AT56" s="490"/>
      <c r="AU56" s="490"/>
    </row>
    <row r="57" spans="12:47" x14ac:dyDescent="0.25">
      <c r="L57" s="246" t="s">
        <v>840</v>
      </c>
      <c r="M57" s="433">
        <f t="shared" ref="M57:M76" si="8">SUM(T57:AX57)</f>
        <v>19</v>
      </c>
      <c r="N57" s="434">
        <f t="shared" ref="N57:N76" si="9">SUM(T57:AO57)</f>
        <v>19</v>
      </c>
      <c r="O57" s="511"/>
      <c r="P57" s="308">
        <f t="shared" ref="P57:P76" si="10">SUM(T57:AD57)</f>
        <v>11</v>
      </c>
      <c r="Q57" s="308">
        <f t="shared" ref="Q57:Q76" si="11">SUM(AE57:AO57)</f>
        <v>8</v>
      </c>
      <c r="R57" s="308">
        <f t="shared" ref="R57:R75" si="12">T57+V57+X57+Z57+AC57+AF57+AH57+AJ57+AM57+AO57+AA57</f>
        <v>13</v>
      </c>
      <c r="S57" s="377">
        <f t="shared" ref="S57:S75" si="13">U57+W57+Y57+AB57+AD57+AE57+AG57+AI57+AK57+AL57+AN57</f>
        <v>6</v>
      </c>
      <c r="T57" s="383">
        <v>2</v>
      </c>
      <c r="U57" s="384">
        <v>1</v>
      </c>
      <c r="V57" s="385">
        <v>2</v>
      </c>
      <c r="W57" s="384"/>
      <c r="X57" s="385">
        <v>2</v>
      </c>
      <c r="Y57" s="384">
        <v>1</v>
      </c>
      <c r="Z57" s="385"/>
      <c r="AA57" s="385">
        <v>3</v>
      </c>
      <c r="AB57" s="384"/>
      <c r="AC57" s="385"/>
      <c r="AD57" s="386"/>
      <c r="AE57" s="470">
        <v>1</v>
      </c>
      <c r="AF57" s="385">
        <v>1</v>
      </c>
      <c r="AG57" s="384">
        <v>1</v>
      </c>
      <c r="AH57" s="385">
        <v>3</v>
      </c>
      <c r="AI57" s="384">
        <v>1</v>
      </c>
      <c r="AJ57" s="385"/>
      <c r="AK57" s="384"/>
      <c r="AL57" s="384">
        <v>1</v>
      </c>
      <c r="AM57" s="385"/>
      <c r="AN57" s="384"/>
      <c r="AO57" s="469"/>
      <c r="AP57" s="143"/>
      <c r="AQ57" s="143"/>
      <c r="AR57" s="143"/>
      <c r="AS57" s="143"/>
      <c r="AT57" s="143"/>
      <c r="AU57" s="143"/>
    </row>
    <row r="58" spans="12:47" x14ac:dyDescent="0.25">
      <c r="L58" s="236" t="s">
        <v>1764</v>
      </c>
      <c r="M58" s="438">
        <f t="shared" si="8"/>
        <v>7</v>
      </c>
      <c r="N58" s="138">
        <f t="shared" si="9"/>
        <v>7</v>
      </c>
      <c r="O58" s="512"/>
      <c r="P58" s="86">
        <f t="shared" si="10"/>
        <v>6</v>
      </c>
      <c r="Q58" s="86">
        <f t="shared" si="11"/>
        <v>1</v>
      </c>
      <c r="R58" s="86">
        <f t="shared" si="12"/>
        <v>5</v>
      </c>
      <c r="S58" s="387">
        <f t="shared" si="13"/>
        <v>2</v>
      </c>
      <c r="T58" s="390">
        <v>2</v>
      </c>
      <c r="U58" s="89">
        <v>1</v>
      </c>
      <c r="V58" s="90">
        <v>2</v>
      </c>
      <c r="W58" s="89"/>
      <c r="X58" s="90"/>
      <c r="Y58" s="89"/>
      <c r="Z58" s="90"/>
      <c r="AA58" s="90"/>
      <c r="AB58" s="89"/>
      <c r="AC58" s="90">
        <v>1</v>
      </c>
      <c r="AD58" s="391"/>
      <c r="AE58" s="474"/>
      <c r="AF58" s="90"/>
      <c r="AG58" s="89"/>
      <c r="AH58" s="90"/>
      <c r="AI58" s="89">
        <v>1</v>
      </c>
      <c r="AJ58" s="90"/>
      <c r="AK58" s="89"/>
      <c r="AL58" s="89"/>
      <c r="AM58" s="90"/>
      <c r="AN58" s="89"/>
      <c r="AO58" s="473"/>
      <c r="AP58" s="143"/>
      <c r="AQ58" s="143"/>
      <c r="AR58" s="143"/>
      <c r="AS58" s="143"/>
      <c r="AT58" s="143"/>
      <c r="AU58" s="143"/>
    </row>
    <row r="59" spans="12:47" x14ac:dyDescent="0.25">
      <c r="L59" s="236" t="s">
        <v>1765</v>
      </c>
      <c r="M59" s="438">
        <f t="shared" si="8"/>
        <v>5</v>
      </c>
      <c r="N59" s="138">
        <f t="shared" si="9"/>
        <v>5</v>
      </c>
      <c r="O59" s="512"/>
      <c r="P59" s="86">
        <f t="shared" si="10"/>
        <v>5</v>
      </c>
      <c r="Q59" s="86">
        <f t="shared" si="11"/>
        <v>0</v>
      </c>
      <c r="R59" s="86">
        <f t="shared" si="12"/>
        <v>5</v>
      </c>
      <c r="S59" s="387">
        <f t="shared" si="13"/>
        <v>0</v>
      </c>
      <c r="T59" s="390"/>
      <c r="U59" s="89"/>
      <c r="V59" s="90">
        <v>5</v>
      </c>
      <c r="W59" s="89"/>
      <c r="X59" s="90"/>
      <c r="Y59" s="89"/>
      <c r="Z59" s="90"/>
      <c r="AA59" s="90"/>
      <c r="AB59" s="89"/>
      <c r="AC59" s="90"/>
      <c r="AD59" s="391"/>
      <c r="AE59" s="474"/>
      <c r="AF59" s="90"/>
      <c r="AG59" s="89"/>
      <c r="AH59" s="90"/>
      <c r="AI59" s="89"/>
      <c r="AJ59" s="90"/>
      <c r="AK59" s="89"/>
      <c r="AL59" s="89"/>
      <c r="AM59" s="90"/>
      <c r="AN59" s="89"/>
      <c r="AO59" s="473"/>
      <c r="AP59" s="143"/>
      <c r="AQ59" s="143"/>
      <c r="AR59" s="143"/>
      <c r="AS59" s="143"/>
      <c r="AT59" s="143"/>
      <c r="AU59" s="143"/>
    </row>
    <row r="60" spans="12:47" x14ac:dyDescent="0.25">
      <c r="L60" s="236" t="s">
        <v>1713</v>
      </c>
      <c r="M60" s="438">
        <f t="shared" si="8"/>
        <v>5</v>
      </c>
      <c r="N60" s="138">
        <f t="shared" si="9"/>
        <v>5</v>
      </c>
      <c r="O60" s="512"/>
      <c r="P60" s="86">
        <f t="shared" si="10"/>
        <v>1</v>
      </c>
      <c r="Q60" s="86">
        <f t="shared" si="11"/>
        <v>4</v>
      </c>
      <c r="R60" s="86">
        <f t="shared" si="12"/>
        <v>0</v>
      </c>
      <c r="S60" s="387">
        <f t="shared" si="13"/>
        <v>5</v>
      </c>
      <c r="T60" s="390"/>
      <c r="U60" s="89"/>
      <c r="V60" s="90"/>
      <c r="W60" s="89"/>
      <c r="X60" s="90"/>
      <c r="Y60" s="89">
        <v>1</v>
      </c>
      <c r="Z60" s="90"/>
      <c r="AA60" s="90"/>
      <c r="AB60" s="89"/>
      <c r="AC60" s="90"/>
      <c r="AD60" s="391"/>
      <c r="AE60" s="474">
        <v>2</v>
      </c>
      <c r="AF60" s="90"/>
      <c r="AG60" s="89">
        <v>2</v>
      </c>
      <c r="AH60" s="90"/>
      <c r="AI60" s="89"/>
      <c r="AJ60" s="90"/>
      <c r="AK60" s="89"/>
      <c r="AL60" s="89"/>
      <c r="AM60" s="90"/>
      <c r="AN60" s="89"/>
      <c r="AO60" s="473"/>
      <c r="AP60" s="143"/>
      <c r="AQ60" s="143"/>
      <c r="AR60" s="143"/>
      <c r="AS60" s="143"/>
      <c r="AT60" s="143"/>
      <c r="AU60" s="143"/>
    </row>
    <row r="61" spans="12:47" x14ac:dyDescent="0.25">
      <c r="L61" s="236" t="s">
        <v>1657</v>
      </c>
      <c r="M61" s="438">
        <f t="shared" si="8"/>
        <v>5</v>
      </c>
      <c r="N61" s="138">
        <f t="shared" si="9"/>
        <v>5</v>
      </c>
      <c r="O61" s="512"/>
      <c r="P61" s="86">
        <f t="shared" si="10"/>
        <v>0</v>
      </c>
      <c r="Q61" s="86">
        <f t="shared" si="11"/>
        <v>5</v>
      </c>
      <c r="R61" s="86">
        <f t="shared" si="12"/>
        <v>0</v>
      </c>
      <c r="S61" s="387">
        <f t="shared" si="13"/>
        <v>5</v>
      </c>
      <c r="T61" s="390"/>
      <c r="U61" s="89"/>
      <c r="V61" s="90"/>
      <c r="W61" s="89"/>
      <c r="X61" s="90"/>
      <c r="Y61" s="89"/>
      <c r="Z61" s="90"/>
      <c r="AA61" s="90"/>
      <c r="AB61" s="89"/>
      <c r="AC61" s="90"/>
      <c r="AD61" s="391"/>
      <c r="AE61" s="474">
        <v>1</v>
      </c>
      <c r="AF61" s="90"/>
      <c r="AG61" s="89">
        <v>2</v>
      </c>
      <c r="AH61" s="90"/>
      <c r="AI61" s="89">
        <v>1</v>
      </c>
      <c r="AJ61" s="90"/>
      <c r="AK61" s="89"/>
      <c r="AL61" s="89"/>
      <c r="AM61" s="90"/>
      <c r="AN61" s="89">
        <v>1</v>
      </c>
      <c r="AO61" s="473"/>
      <c r="AP61" s="143"/>
      <c r="AQ61" s="143"/>
      <c r="AR61" s="143"/>
      <c r="AS61" s="143"/>
      <c r="AT61" s="143"/>
      <c r="AU61" s="143"/>
    </row>
    <row r="62" spans="12:47" x14ac:dyDescent="0.25">
      <c r="L62" s="236" t="s">
        <v>1406</v>
      </c>
      <c r="M62" s="438">
        <f t="shared" si="8"/>
        <v>4</v>
      </c>
      <c r="N62" s="138">
        <f t="shared" si="9"/>
        <v>4</v>
      </c>
      <c r="O62" s="512"/>
      <c r="P62" s="86">
        <f t="shared" si="10"/>
        <v>3</v>
      </c>
      <c r="Q62" s="86">
        <f t="shared" si="11"/>
        <v>1</v>
      </c>
      <c r="R62" s="86">
        <f t="shared" si="12"/>
        <v>2</v>
      </c>
      <c r="S62" s="387">
        <f t="shared" si="13"/>
        <v>2</v>
      </c>
      <c r="T62" s="390"/>
      <c r="U62" s="89"/>
      <c r="V62" s="90"/>
      <c r="W62" s="89">
        <v>1</v>
      </c>
      <c r="X62" s="90"/>
      <c r="Y62" s="89"/>
      <c r="Z62" s="90"/>
      <c r="AA62" s="90"/>
      <c r="AB62" s="89"/>
      <c r="AC62" s="90">
        <v>2</v>
      </c>
      <c r="AD62" s="391"/>
      <c r="AE62" s="474"/>
      <c r="AF62" s="90"/>
      <c r="AG62" s="89">
        <v>1</v>
      </c>
      <c r="AH62" s="90"/>
      <c r="AI62" s="89"/>
      <c r="AJ62" s="90"/>
      <c r="AK62" s="89"/>
      <c r="AL62" s="89"/>
      <c r="AM62" s="90"/>
      <c r="AN62" s="89"/>
      <c r="AO62" s="473"/>
      <c r="AP62" s="143"/>
      <c r="AQ62" s="143"/>
      <c r="AR62" s="143"/>
      <c r="AS62" s="143"/>
      <c r="AT62" s="143"/>
      <c r="AU62" s="143"/>
    </row>
    <row r="63" spans="12:47" x14ac:dyDescent="0.25">
      <c r="L63" s="236" t="s">
        <v>1404</v>
      </c>
      <c r="M63" s="438">
        <f t="shared" si="8"/>
        <v>3</v>
      </c>
      <c r="N63" s="138">
        <f t="shared" si="9"/>
        <v>3</v>
      </c>
      <c r="O63" s="512"/>
      <c r="P63" s="86">
        <f t="shared" si="10"/>
        <v>1</v>
      </c>
      <c r="Q63" s="86">
        <f t="shared" si="11"/>
        <v>2</v>
      </c>
      <c r="R63" s="86">
        <f t="shared" si="12"/>
        <v>1</v>
      </c>
      <c r="S63" s="387">
        <f t="shared" si="13"/>
        <v>2</v>
      </c>
      <c r="T63" s="390">
        <v>1</v>
      </c>
      <c r="U63" s="89"/>
      <c r="V63" s="90"/>
      <c r="W63" s="89"/>
      <c r="X63" s="90"/>
      <c r="Y63" s="89"/>
      <c r="Z63" s="90"/>
      <c r="AA63" s="90"/>
      <c r="AB63" s="89"/>
      <c r="AC63" s="90"/>
      <c r="AD63" s="391"/>
      <c r="AE63" s="474">
        <v>1</v>
      </c>
      <c r="AF63" s="90"/>
      <c r="AG63" s="89">
        <v>1</v>
      </c>
      <c r="AH63" s="90"/>
      <c r="AI63" s="89"/>
      <c r="AJ63" s="90"/>
      <c r="AK63" s="89"/>
      <c r="AL63" s="89"/>
      <c r="AM63" s="90"/>
      <c r="AN63" s="89"/>
      <c r="AO63" s="473"/>
      <c r="AP63" s="143"/>
      <c r="AQ63" s="143"/>
      <c r="AR63" s="143"/>
      <c r="AS63" s="143"/>
      <c r="AT63" s="143"/>
      <c r="AU63" s="143"/>
    </row>
    <row r="64" spans="12:47" x14ac:dyDescent="0.25">
      <c r="L64" s="236" t="s">
        <v>844</v>
      </c>
      <c r="M64" s="438">
        <f t="shared" si="8"/>
        <v>3</v>
      </c>
      <c r="N64" s="138">
        <f t="shared" si="9"/>
        <v>3</v>
      </c>
      <c r="O64" s="512"/>
      <c r="P64" s="86">
        <f t="shared" si="10"/>
        <v>0</v>
      </c>
      <c r="Q64" s="86">
        <f t="shared" si="11"/>
        <v>3</v>
      </c>
      <c r="R64" s="86">
        <f t="shared" si="12"/>
        <v>3</v>
      </c>
      <c r="S64" s="387">
        <f t="shared" si="13"/>
        <v>0</v>
      </c>
      <c r="T64" s="390"/>
      <c r="U64" s="89"/>
      <c r="V64" s="90"/>
      <c r="W64" s="89"/>
      <c r="X64" s="90"/>
      <c r="Y64" s="89"/>
      <c r="Z64" s="90"/>
      <c r="AA64" s="90"/>
      <c r="AB64" s="89"/>
      <c r="AC64" s="90"/>
      <c r="AD64" s="391"/>
      <c r="AE64" s="474"/>
      <c r="AF64" s="90"/>
      <c r="AG64" s="89"/>
      <c r="AH64" s="90"/>
      <c r="AI64" s="89"/>
      <c r="AJ64" s="90"/>
      <c r="AK64" s="89"/>
      <c r="AL64" s="89"/>
      <c r="AM64" s="90">
        <v>3</v>
      </c>
      <c r="AN64" s="89"/>
      <c r="AO64" s="473"/>
      <c r="AP64" s="143"/>
      <c r="AQ64" s="143"/>
      <c r="AR64" s="143"/>
      <c r="AS64" s="143"/>
      <c r="AT64" s="143"/>
      <c r="AU64" s="143"/>
    </row>
    <row r="65" spans="12:47" x14ac:dyDescent="0.25">
      <c r="L65" s="236" t="s">
        <v>1658</v>
      </c>
      <c r="M65" s="438">
        <f t="shared" si="8"/>
        <v>3</v>
      </c>
      <c r="N65" s="138">
        <f t="shared" si="9"/>
        <v>3</v>
      </c>
      <c r="O65" s="512"/>
      <c r="P65" s="86">
        <f t="shared" si="10"/>
        <v>2</v>
      </c>
      <c r="Q65" s="86">
        <f t="shared" si="11"/>
        <v>1</v>
      </c>
      <c r="R65" s="86">
        <f t="shared" si="12"/>
        <v>2</v>
      </c>
      <c r="S65" s="387">
        <f t="shared" si="13"/>
        <v>1</v>
      </c>
      <c r="T65" s="390"/>
      <c r="U65" s="89"/>
      <c r="V65" s="90"/>
      <c r="W65" s="89"/>
      <c r="X65" s="90"/>
      <c r="Y65" s="89"/>
      <c r="Z65" s="90"/>
      <c r="AA65" s="90">
        <v>1</v>
      </c>
      <c r="AB65" s="89"/>
      <c r="AC65" s="90">
        <v>1</v>
      </c>
      <c r="AD65" s="391"/>
      <c r="AE65" s="474"/>
      <c r="AF65" s="90"/>
      <c r="AG65" s="89"/>
      <c r="AH65" s="90"/>
      <c r="AI65" s="89"/>
      <c r="AJ65" s="90"/>
      <c r="AK65" s="89"/>
      <c r="AL65" s="89"/>
      <c r="AM65" s="90"/>
      <c r="AN65" s="89">
        <v>1</v>
      </c>
      <c r="AO65" s="473"/>
      <c r="AP65" s="143"/>
      <c r="AQ65" s="143"/>
      <c r="AR65" s="143"/>
      <c r="AS65" s="143"/>
      <c r="AT65" s="143"/>
      <c r="AU65" s="143"/>
    </row>
    <row r="66" spans="12:47" x14ac:dyDescent="0.25">
      <c r="L66" s="236" t="s">
        <v>838</v>
      </c>
      <c r="M66" s="438">
        <f t="shared" si="8"/>
        <v>3</v>
      </c>
      <c r="N66" s="138">
        <f t="shared" si="9"/>
        <v>3</v>
      </c>
      <c r="O66" s="512"/>
      <c r="P66" s="86">
        <f t="shared" si="10"/>
        <v>1</v>
      </c>
      <c r="Q66" s="86">
        <f t="shared" si="11"/>
        <v>2</v>
      </c>
      <c r="R66" s="86">
        <f t="shared" si="12"/>
        <v>1</v>
      </c>
      <c r="S66" s="387">
        <f t="shared" si="13"/>
        <v>2</v>
      </c>
      <c r="T66" s="390"/>
      <c r="U66" s="89"/>
      <c r="V66" s="90">
        <v>1</v>
      </c>
      <c r="W66" s="89"/>
      <c r="X66" s="90"/>
      <c r="Y66" s="89"/>
      <c r="Z66" s="90"/>
      <c r="AA66" s="90"/>
      <c r="AB66" s="89"/>
      <c r="AC66" s="90"/>
      <c r="AD66" s="391"/>
      <c r="AE66" s="474"/>
      <c r="AF66" s="90"/>
      <c r="AG66" s="89"/>
      <c r="AH66" s="90"/>
      <c r="AI66" s="89">
        <v>1</v>
      </c>
      <c r="AJ66" s="90"/>
      <c r="AK66" s="89"/>
      <c r="AL66" s="89">
        <v>1</v>
      </c>
      <c r="AM66" s="90"/>
      <c r="AN66" s="89"/>
      <c r="AO66" s="473"/>
      <c r="AP66" s="143"/>
      <c r="AQ66" s="143"/>
      <c r="AR66" s="143"/>
      <c r="AS66" s="143"/>
      <c r="AT66" s="143"/>
      <c r="AU66" s="143"/>
    </row>
    <row r="67" spans="12:47" x14ac:dyDescent="0.25">
      <c r="L67" s="236" t="s">
        <v>1050</v>
      </c>
      <c r="M67" s="438">
        <f t="shared" si="8"/>
        <v>3</v>
      </c>
      <c r="N67" s="138">
        <f t="shared" si="9"/>
        <v>3</v>
      </c>
      <c r="O67" s="512"/>
      <c r="P67" s="86">
        <f t="shared" si="10"/>
        <v>3</v>
      </c>
      <c r="Q67" s="86">
        <f t="shared" si="11"/>
        <v>0</v>
      </c>
      <c r="R67" s="86">
        <f t="shared" si="12"/>
        <v>3</v>
      </c>
      <c r="S67" s="387">
        <f t="shared" si="13"/>
        <v>0</v>
      </c>
      <c r="T67" s="390"/>
      <c r="U67" s="89"/>
      <c r="V67" s="90"/>
      <c r="W67" s="89"/>
      <c r="X67" s="90"/>
      <c r="Y67" s="89"/>
      <c r="Z67" s="90">
        <v>3</v>
      </c>
      <c r="AA67" s="90"/>
      <c r="AB67" s="89"/>
      <c r="AC67" s="90"/>
      <c r="AD67" s="391"/>
      <c r="AE67" s="474"/>
      <c r="AF67" s="90"/>
      <c r="AG67" s="89"/>
      <c r="AH67" s="90"/>
      <c r="AI67" s="89"/>
      <c r="AJ67" s="90"/>
      <c r="AK67" s="89"/>
      <c r="AL67" s="89"/>
      <c r="AM67" s="90"/>
      <c r="AN67" s="89"/>
      <c r="AO67" s="473"/>
      <c r="AP67" s="143"/>
      <c r="AQ67" s="143"/>
      <c r="AR67" s="143"/>
      <c r="AS67" s="143"/>
      <c r="AT67" s="143"/>
      <c r="AU67" s="143"/>
    </row>
    <row r="68" spans="12:47" x14ac:dyDescent="0.25">
      <c r="L68" s="236" t="s">
        <v>1391</v>
      </c>
      <c r="M68" s="438">
        <f t="shared" si="8"/>
        <v>2</v>
      </c>
      <c r="N68" s="138">
        <f t="shared" si="9"/>
        <v>2</v>
      </c>
      <c r="O68" s="512"/>
      <c r="P68" s="86">
        <f t="shared" si="10"/>
        <v>2</v>
      </c>
      <c r="Q68" s="86">
        <f t="shared" si="11"/>
        <v>0</v>
      </c>
      <c r="R68" s="86">
        <f t="shared" si="12"/>
        <v>1</v>
      </c>
      <c r="S68" s="387">
        <f t="shared" si="13"/>
        <v>1</v>
      </c>
      <c r="T68" s="390">
        <v>1</v>
      </c>
      <c r="U68" s="89"/>
      <c r="V68" s="90"/>
      <c r="W68" s="89"/>
      <c r="X68" s="90"/>
      <c r="Y68" s="89">
        <v>1</v>
      </c>
      <c r="Z68" s="90"/>
      <c r="AA68" s="90"/>
      <c r="AB68" s="89"/>
      <c r="AC68" s="90"/>
      <c r="AD68" s="391"/>
      <c r="AE68" s="474"/>
      <c r="AF68" s="90"/>
      <c r="AG68" s="89"/>
      <c r="AH68" s="90"/>
      <c r="AI68" s="89"/>
      <c r="AJ68" s="90"/>
      <c r="AK68" s="89"/>
      <c r="AL68" s="89"/>
      <c r="AM68" s="90"/>
      <c r="AN68" s="89"/>
      <c r="AO68" s="473"/>
      <c r="AP68" s="143"/>
      <c r="AQ68" s="143"/>
      <c r="AR68" s="143"/>
      <c r="AS68" s="143"/>
      <c r="AT68" s="143"/>
      <c r="AU68" s="143"/>
    </row>
    <row r="69" spans="12:47" x14ac:dyDescent="0.25">
      <c r="L69" s="236" t="s">
        <v>841</v>
      </c>
      <c r="M69" s="438">
        <f t="shared" si="8"/>
        <v>2</v>
      </c>
      <c r="N69" s="138">
        <f t="shared" si="9"/>
        <v>2</v>
      </c>
      <c r="O69" s="512"/>
      <c r="P69" s="86">
        <f t="shared" si="10"/>
        <v>2</v>
      </c>
      <c r="Q69" s="86">
        <f t="shared" si="11"/>
        <v>0</v>
      </c>
      <c r="R69" s="86">
        <f t="shared" si="12"/>
        <v>0</v>
      </c>
      <c r="S69" s="387">
        <f t="shared" si="13"/>
        <v>2</v>
      </c>
      <c r="T69" s="390"/>
      <c r="U69" s="89"/>
      <c r="V69" s="90"/>
      <c r="W69" s="89"/>
      <c r="X69" s="90"/>
      <c r="Y69" s="89"/>
      <c r="Z69" s="90"/>
      <c r="AA69" s="90"/>
      <c r="AB69" s="89">
        <v>2</v>
      </c>
      <c r="AC69" s="90"/>
      <c r="AD69" s="391"/>
      <c r="AE69" s="474"/>
      <c r="AF69" s="90"/>
      <c r="AG69" s="89"/>
      <c r="AH69" s="90"/>
      <c r="AI69" s="89"/>
      <c r="AJ69" s="90"/>
      <c r="AK69" s="89"/>
      <c r="AL69" s="89"/>
      <c r="AM69" s="90"/>
      <c r="AN69" s="89"/>
      <c r="AO69" s="473"/>
      <c r="AP69" s="143"/>
      <c r="AQ69" s="143"/>
      <c r="AR69" s="143"/>
      <c r="AS69" s="143"/>
      <c r="AT69" s="143"/>
      <c r="AU69" s="143"/>
    </row>
    <row r="70" spans="12:47" x14ac:dyDescent="0.25">
      <c r="L70" s="236" t="s">
        <v>1714</v>
      </c>
      <c r="M70" s="477">
        <f t="shared" si="8"/>
        <v>2</v>
      </c>
      <c r="N70" s="478">
        <f t="shared" si="9"/>
        <v>2</v>
      </c>
      <c r="O70" s="513"/>
      <c r="P70" s="93">
        <f t="shared" si="10"/>
        <v>1</v>
      </c>
      <c r="Q70" s="93">
        <f t="shared" si="11"/>
        <v>1</v>
      </c>
      <c r="R70" s="93">
        <f t="shared" si="12"/>
        <v>0</v>
      </c>
      <c r="S70" s="502">
        <f t="shared" si="13"/>
        <v>2</v>
      </c>
      <c r="T70" s="390"/>
      <c r="U70" s="89"/>
      <c r="V70" s="90"/>
      <c r="W70" s="89"/>
      <c r="X70" s="90"/>
      <c r="Y70" s="89"/>
      <c r="Z70" s="90"/>
      <c r="AA70" s="90"/>
      <c r="AB70" s="89">
        <v>1</v>
      </c>
      <c r="AC70" s="90"/>
      <c r="AD70" s="391"/>
      <c r="AE70" s="474"/>
      <c r="AF70" s="90"/>
      <c r="AG70" s="89">
        <v>1</v>
      </c>
      <c r="AH70" s="90"/>
      <c r="AI70" s="89"/>
      <c r="AJ70" s="90"/>
      <c r="AK70" s="89"/>
      <c r="AL70" s="89"/>
      <c r="AM70" s="90"/>
      <c r="AN70" s="89"/>
      <c r="AO70" s="473"/>
      <c r="AP70" s="143"/>
      <c r="AQ70" s="143"/>
      <c r="AR70" s="143"/>
      <c r="AS70" s="143"/>
      <c r="AT70" s="143"/>
      <c r="AU70" s="143"/>
    </row>
    <row r="71" spans="12:47" x14ac:dyDescent="0.25">
      <c r="L71" s="236" t="s">
        <v>845</v>
      </c>
      <c r="M71" s="438">
        <f t="shared" si="8"/>
        <v>2</v>
      </c>
      <c r="N71" s="138">
        <f t="shared" si="9"/>
        <v>2</v>
      </c>
      <c r="O71" s="512"/>
      <c r="P71" s="86">
        <f t="shared" si="10"/>
        <v>0</v>
      </c>
      <c r="Q71" s="86">
        <f t="shared" si="11"/>
        <v>2</v>
      </c>
      <c r="R71" s="86">
        <f t="shared" si="12"/>
        <v>1</v>
      </c>
      <c r="S71" s="387">
        <f t="shared" si="13"/>
        <v>1</v>
      </c>
      <c r="T71" s="390"/>
      <c r="U71" s="89"/>
      <c r="V71" s="90"/>
      <c r="W71" s="89"/>
      <c r="X71" s="90"/>
      <c r="Y71" s="89"/>
      <c r="Z71" s="90"/>
      <c r="AA71" s="90"/>
      <c r="AB71" s="89"/>
      <c r="AC71" s="90"/>
      <c r="AD71" s="391"/>
      <c r="AE71" s="474"/>
      <c r="AF71" s="90">
        <v>1</v>
      </c>
      <c r="AG71" s="89">
        <v>1</v>
      </c>
      <c r="AH71" s="90"/>
      <c r="AI71" s="89"/>
      <c r="AJ71" s="90"/>
      <c r="AK71" s="89"/>
      <c r="AL71" s="89"/>
      <c r="AM71" s="90"/>
      <c r="AN71" s="89"/>
      <c r="AO71" s="473"/>
      <c r="AP71" s="143"/>
      <c r="AQ71" s="143"/>
      <c r="AR71" s="143"/>
      <c r="AS71" s="143"/>
      <c r="AT71" s="143"/>
      <c r="AU71" s="143"/>
    </row>
    <row r="72" spans="12:47" x14ac:dyDescent="0.25">
      <c r="L72" s="236" t="s">
        <v>1766</v>
      </c>
      <c r="M72" s="438">
        <f t="shared" si="8"/>
        <v>2</v>
      </c>
      <c r="N72" s="138">
        <f t="shared" si="9"/>
        <v>2</v>
      </c>
      <c r="O72" s="512"/>
      <c r="P72" s="86">
        <f t="shared" si="10"/>
        <v>0</v>
      </c>
      <c r="Q72" s="86">
        <f t="shared" si="11"/>
        <v>2</v>
      </c>
      <c r="R72" s="86">
        <f t="shared" si="12"/>
        <v>0</v>
      </c>
      <c r="S72" s="387">
        <f t="shared" si="13"/>
        <v>2</v>
      </c>
      <c r="T72" s="390"/>
      <c r="U72" s="89"/>
      <c r="V72" s="90"/>
      <c r="W72" s="89"/>
      <c r="X72" s="90"/>
      <c r="Y72" s="89"/>
      <c r="Z72" s="90"/>
      <c r="AA72" s="90"/>
      <c r="AB72" s="89"/>
      <c r="AC72" s="90"/>
      <c r="AD72" s="391"/>
      <c r="AE72" s="474"/>
      <c r="AF72" s="90"/>
      <c r="AG72" s="89">
        <v>1</v>
      </c>
      <c r="AH72" s="90"/>
      <c r="AI72" s="89"/>
      <c r="AJ72" s="90"/>
      <c r="AK72" s="89">
        <v>1</v>
      </c>
      <c r="AL72" s="89"/>
      <c r="AM72" s="90"/>
      <c r="AN72" s="89"/>
      <c r="AO72" s="473"/>
      <c r="AP72" s="143"/>
      <c r="AQ72" s="143"/>
      <c r="AR72" s="143"/>
      <c r="AS72" s="143"/>
      <c r="AT72" s="143"/>
      <c r="AU72" s="143"/>
    </row>
    <row r="73" spans="12:47" x14ac:dyDescent="0.25">
      <c r="L73" s="236" t="s">
        <v>1767</v>
      </c>
      <c r="M73" s="438">
        <f t="shared" si="8"/>
        <v>1</v>
      </c>
      <c r="N73" s="138">
        <f t="shared" si="9"/>
        <v>1</v>
      </c>
      <c r="O73" s="512"/>
      <c r="P73" s="86">
        <f t="shared" si="10"/>
        <v>0</v>
      </c>
      <c r="Q73" s="86">
        <f t="shared" si="11"/>
        <v>1</v>
      </c>
      <c r="R73" s="86">
        <f t="shared" si="12"/>
        <v>1</v>
      </c>
      <c r="S73" s="387">
        <f t="shared" si="13"/>
        <v>0</v>
      </c>
      <c r="T73" s="390"/>
      <c r="U73" s="89"/>
      <c r="V73" s="90"/>
      <c r="W73" s="89"/>
      <c r="X73" s="90"/>
      <c r="Y73" s="89"/>
      <c r="Z73" s="90"/>
      <c r="AA73" s="90"/>
      <c r="AB73" s="89"/>
      <c r="AC73" s="90"/>
      <c r="AD73" s="391"/>
      <c r="AE73" s="474"/>
      <c r="AF73" s="90"/>
      <c r="AG73" s="89"/>
      <c r="AH73" s="90"/>
      <c r="AI73" s="89"/>
      <c r="AJ73" s="90"/>
      <c r="AK73" s="89"/>
      <c r="AL73" s="89"/>
      <c r="AM73" s="90">
        <v>1</v>
      </c>
      <c r="AN73" s="89"/>
      <c r="AO73" s="473"/>
      <c r="AP73" s="143"/>
      <c r="AQ73" s="143"/>
      <c r="AR73" s="143"/>
      <c r="AS73" s="143"/>
      <c r="AT73" s="143"/>
      <c r="AU73" s="143"/>
    </row>
    <row r="74" spans="12:47" x14ac:dyDescent="0.25">
      <c r="L74" s="236" t="s">
        <v>1663</v>
      </c>
      <c r="M74" s="438">
        <f t="shared" si="8"/>
        <v>1</v>
      </c>
      <c r="N74" s="138">
        <f t="shared" si="9"/>
        <v>1</v>
      </c>
      <c r="O74" s="512"/>
      <c r="P74" s="86">
        <f t="shared" si="10"/>
        <v>1</v>
      </c>
      <c r="Q74" s="86">
        <f t="shared" si="11"/>
        <v>0</v>
      </c>
      <c r="R74" s="86">
        <f t="shared" si="12"/>
        <v>1</v>
      </c>
      <c r="S74" s="387">
        <f t="shared" si="13"/>
        <v>0</v>
      </c>
      <c r="T74" s="390">
        <v>1</v>
      </c>
      <c r="U74" s="89"/>
      <c r="V74" s="90"/>
      <c r="W74" s="89"/>
      <c r="X74" s="90"/>
      <c r="Y74" s="89"/>
      <c r="Z74" s="90"/>
      <c r="AA74" s="90"/>
      <c r="AB74" s="89"/>
      <c r="AC74" s="90"/>
      <c r="AD74" s="391"/>
      <c r="AE74" s="474"/>
      <c r="AF74" s="90"/>
      <c r="AG74" s="89"/>
      <c r="AH74" s="90"/>
      <c r="AI74" s="89"/>
      <c r="AJ74" s="90"/>
      <c r="AK74" s="89"/>
      <c r="AL74" s="89"/>
      <c r="AM74" s="90"/>
      <c r="AN74" s="89"/>
      <c r="AO74" s="473"/>
      <c r="AP74" s="143"/>
      <c r="AQ74" s="143"/>
      <c r="AR74" s="143"/>
      <c r="AS74" s="143"/>
      <c r="AT74" s="143"/>
      <c r="AU74" s="143"/>
    </row>
    <row r="75" spans="12:47" x14ac:dyDescent="0.25">
      <c r="L75" s="236" t="s">
        <v>1768</v>
      </c>
      <c r="M75" s="477">
        <f t="shared" si="8"/>
        <v>1</v>
      </c>
      <c r="N75" s="478">
        <f t="shared" si="9"/>
        <v>1</v>
      </c>
      <c r="O75" s="513"/>
      <c r="P75" s="93">
        <f t="shared" si="10"/>
        <v>0</v>
      </c>
      <c r="Q75" s="93">
        <f t="shared" si="11"/>
        <v>1</v>
      </c>
      <c r="R75" s="93">
        <f t="shared" si="12"/>
        <v>0</v>
      </c>
      <c r="S75" s="502">
        <f t="shared" si="13"/>
        <v>1</v>
      </c>
      <c r="T75" s="390"/>
      <c r="U75" s="89"/>
      <c r="V75" s="90"/>
      <c r="W75" s="89"/>
      <c r="X75" s="90"/>
      <c r="Y75" s="89"/>
      <c r="Z75" s="90"/>
      <c r="AA75" s="90"/>
      <c r="AB75" s="89"/>
      <c r="AC75" s="90"/>
      <c r="AD75" s="391"/>
      <c r="AE75" s="474"/>
      <c r="AF75" s="90"/>
      <c r="AG75" s="89"/>
      <c r="AH75" s="90"/>
      <c r="AI75" s="89"/>
      <c r="AJ75" s="90"/>
      <c r="AK75" s="89"/>
      <c r="AL75" s="89"/>
      <c r="AM75" s="90"/>
      <c r="AN75" s="89">
        <v>1</v>
      </c>
      <c r="AO75" s="473"/>
      <c r="AP75" s="143"/>
      <c r="AQ75" s="143"/>
      <c r="AR75" s="143"/>
      <c r="AS75" s="143"/>
      <c r="AT75" s="143"/>
      <c r="AU75" s="143"/>
    </row>
    <row r="76" spans="12:47" x14ac:dyDescent="0.25">
      <c r="L76" s="266" t="s">
        <v>849</v>
      </c>
      <c r="M76" s="484">
        <f t="shared" si="8"/>
        <v>73</v>
      </c>
      <c r="N76" s="104">
        <f t="shared" si="9"/>
        <v>73</v>
      </c>
      <c r="O76" s="506"/>
      <c r="P76" s="101">
        <f t="shared" si="10"/>
        <v>39</v>
      </c>
      <c r="Q76" s="101">
        <f t="shared" si="11"/>
        <v>34</v>
      </c>
      <c r="R76" s="101">
        <f>T76+V76+X76+Z76+AB76+AD76+AF76+AH76+AJ76+AL76+AN76</f>
        <v>35</v>
      </c>
      <c r="S76" s="270">
        <f>U76+W76+Y76+AA76+AC76+AE76+AG76+AI76+AK76+AM76+AO76</f>
        <v>38</v>
      </c>
      <c r="T76" s="346">
        <f>SUM(T57:T75)</f>
        <v>7</v>
      </c>
      <c r="U76" s="268">
        <f t="shared" ref="U76:AO76" si="14">SUM(U57:U75)</f>
        <v>2</v>
      </c>
      <c r="V76" s="268">
        <f t="shared" si="14"/>
        <v>10</v>
      </c>
      <c r="W76" s="268">
        <f t="shared" si="14"/>
        <v>1</v>
      </c>
      <c r="X76" s="268">
        <f t="shared" si="14"/>
        <v>2</v>
      </c>
      <c r="Y76" s="268">
        <f t="shared" si="14"/>
        <v>3</v>
      </c>
      <c r="Z76" s="268">
        <f t="shared" si="14"/>
        <v>3</v>
      </c>
      <c r="AA76" s="268">
        <f t="shared" si="14"/>
        <v>4</v>
      </c>
      <c r="AB76" s="268">
        <f t="shared" si="14"/>
        <v>3</v>
      </c>
      <c r="AC76" s="268">
        <f t="shared" si="14"/>
        <v>4</v>
      </c>
      <c r="AD76" s="301">
        <f t="shared" si="14"/>
        <v>0</v>
      </c>
      <c r="AE76" s="346">
        <f t="shared" si="14"/>
        <v>5</v>
      </c>
      <c r="AF76" s="268">
        <f t="shared" si="14"/>
        <v>2</v>
      </c>
      <c r="AG76" s="268">
        <f t="shared" si="14"/>
        <v>10</v>
      </c>
      <c r="AH76" s="268">
        <f t="shared" si="14"/>
        <v>3</v>
      </c>
      <c r="AI76" s="268">
        <f t="shared" si="14"/>
        <v>4</v>
      </c>
      <c r="AJ76" s="268">
        <f t="shared" si="14"/>
        <v>0</v>
      </c>
      <c r="AK76" s="268">
        <f t="shared" si="14"/>
        <v>1</v>
      </c>
      <c r="AL76" s="268">
        <f t="shared" si="14"/>
        <v>2</v>
      </c>
      <c r="AM76" s="268">
        <f t="shared" si="14"/>
        <v>4</v>
      </c>
      <c r="AN76" s="268">
        <f t="shared" si="14"/>
        <v>3</v>
      </c>
      <c r="AO76" s="301">
        <f t="shared" si="14"/>
        <v>0</v>
      </c>
      <c r="AP76" s="141"/>
      <c r="AQ76" s="141"/>
      <c r="AR76" s="141"/>
      <c r="AS76" s="141"/>
      <c r="AT76" s="141"/>
      <c r="AU76" s="141"/>
    </row>
  </sheetData>
  <sheetProtection selectLockedCells="1" selectUnlockedCells="1"/>
  <mergeCells count="13">
    <mergeCell ref="A29:E29"/>
    <mergeCell ref="G29:K29"/>
    <mergeCell ref="G32:K32"/>
    <mergeCell ref="M40:S40"/>
    <mergeCell ref="T40:AO40"/>
    <mergeCell ref="M55:S55"/>
    <mergeCell ref="T55:AO55"/>
    <mergeCell ref="A1:K1"/>
    <mergeCell ref="C2:E2"/>
    <mergeCell ref="F2:H2"/>
    <mergeCell ref="I2:K2"/>
    <mergeCell ref="A26:E26"/>
    <mergeCell ref="G26:K26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9"/>
  <sheetViews>
    <sheetView topLeftCell="I31" zoomScale="70" zoomScaleNormal="70" workbookViewId="0">
      <selection activeCell="K62" sqref="K62"/>
    </sheetView>
  </sheetViews>
  <sheetFormatPr baseColWidth="10" defaultColWidth="10.7109375" defaultRowHeight="15" x14ac:dyDescent="0.25"/>
  <cols>
    <col min="1" max="1" width="5.28515625" style="16" customWidth="1"/>
    <col min="2" max="2" width="16" style="16" customWidth="1"/>
    <col min="3" max="3" width="24.140625" style="16" customWidth="1"/>
    <col min="4" max="4" width="10.140625" style="16" customWidth="1"/>
    <col min="5" max="5" width="21.42578125" style="16" customWidth="1"/>
    <col min="6" max="6" width="23" style="16" customWidth="1"/>
    <col min="7" max="7" width="14" style="16" customWidth="1"/>
    <col min="8" max="9" width="23" style="16" customWidth="1"/>
    <col min="10" max="10" width="10.42578125" style="16" customWidth="1"/>
    <col min="11" max="11" width="23" style="16" customWidth="1"/>
    <col min="12" max="12" width="10.7109375" style="16"/>
    <col min="13" max="13" width="4.5703125" style="16" customWidth="1"/>
    <col min="14" max="14" width="20.7109375" style="16" customWidth="1"/>
    <col min="15" max="21" width="4.85546875" style="16" customWidth="1"/>
    <col min="22" max="43" width="4.5703125" style="16" customWidth="1"/>
    <col min="44" max="49" width="5.28515625" style="16" customWidth="1"/>
    <col min="50" max="16384" width="10.7109375" style="16"/>
  </cols>
  <sheetData>
    <row r="1" spans="1:22" ht="17.25" x14ac:dyDescent="0.25">
      <c r="A1" s="918" t="s">
        <v>1769</v>
      </c>
      <c r="B1" s="918"/>
      <c r="C1" s="918"/>
      <c r="D1" s="918"/>
      <c r="E1" s="918"/>
      <c r="F1" s="918"/>
      <c r="G1" s="918"/>
      <c r="H1" s="918"/>
      <c r="I1" s="918"/>
      <c r="J1" s="918"/>
      <c r="K1" s="918"/>
      <c r="L1" s="30"/>
      <c r="M1" s="30"/>
      <c r="N1" s="30"/>
      <c r="O1" s="30"/>
    </row>
    <row r="2" spans="1:22" ht="17.25" x14ac:dyDescent="0.25">
      <c r="A2" s="449" t="s">
        <v>1284</v>
      </c>
      <c r="B2" s="449" t="s">
        <v>97</v>
      </c>
      <c r="C2" s="918" t="s">
        <v>1285</v>
      </c>
      <c r="D2" s="918"/>
      <c r="E2" s="918"/>
      <c r="F2" s="918" t="s">
        <v>1531</v>
      </c>
      <c r="G2" s="918"/>
      <c r="H2" s="918"/>
      <c r="I2" s="918" t="s">
        <v>1611</v>
      </c>
      <c r="J2" s="918"/>
      <c r="K2" s="918"/>
      <c r="L2" s="14"/>
      <c r="M2" s="43" t="s">
        <v>714</v>
      </c>
      <c r="N2" s="43" t="s">
        <v>102</v>
      </c>
      <c r="O2" s="43" t="s">
        <v>103</v>
      </c>
      <c r="P2" s="43" t="s">
        <v>1281</v>
      </c>
      <c r="Q2" s="43" t="s">
        <v>105</v>
      </c>
      <c r="R2" s="43" t="s">
        <v>106</v>
      </c>
      <c r="S2" s="43" t="s">
        <v>107</v>
      </c>
      <c r="T2" s="43" t="s">
        <v>1282</v>
      </c>
      <c r="U2" s="43" t="s">
        <v>1283</v>
      </c>
      <c r="V2" s="43" t="s">
        <v>110</v>
      </c>
    </row>
    <row r="3" spans="1:22" ht="17.25" x14ac:dyDescent="0.25">
      <c r="A3" s="450">
        <v>1</v>
      </c>
      <c r="B3" s="451">
        <v>41525</v>
      </c>
      <c r="C3" s="450" t="s">
        <v>1613</v>
      </c>
      <c r="D3" s="450" t="s">
        <v>697</v>
      </c>
      <c r="E3" s="450" t="s">
        <v>1770</v>
      </c>
      <c r="F3" s="450" t="s">
        <v>1719</v>
      </c>
      <c r="G3" s="450" t="s">
        <v>671</v>
      </c>
      <c r="H3" s="450" t="s">
        <v>1562</v>
      </c>
      <c r="I3" s="450" t="s">
        <v>1723</v>
      </c>
      <c r="J3" s="450" t="s">
        <v>703</v>
      </c>
      <c r="K3" s="450" t="s">
        <v>1771</v>
      </c>
      <c r="M3" s="514">
        <v>1</v>
      </c>
      <c r="N3" s="515" t="s">
        <v>1772</v>
      </c>
      <c r="O3" s="514">
        <v>72</v>
      </c>
      <c r="P3" s="514">
        <v>22</v>
      </c>
      <c r="Q3" s="514">
        <v>15</v>
      </c>
      <c r="R3" s="514">
        <v>5</v>
      </c>
      <c r="S3" s="514">
        <v>2</v>
      </c>
      <c r="T3" s="514">
        <v>52</v>
      </c>
      <c r="U3" s="514">
        <v>31</v>
      </c>
      <c r="V3" s="514">
        <v>21</v>
      </c>
    </row>
    <row r="4" spans="1:22" ht="17.25" x14ac:dyDescent="0.25">
      <c r="A4" s="450">
        <v>2</v>
      </c>
      <c r="B4" s="451">
        <v>41539</v>
      </c>
      <c r="C4" s="450" t="s">
        <v>1773</v>
      </c>
      <c r="D4" s="450" t="s">
        <v>628</v>
      </c>
      <c r="E4" s="450" t="s">
        <v>1613</v>
      </c>
      <c r="F4" s="450" t="s">
        <v>1774</v>
      </c>
      <c r="G4" s="450" t="s">
        <v>611</v>
      </c>
      <c r="H4" s="450" t="s">
        <v>1615</v>
      </c>
      <c r="I4" s="450" t="s">
        <v>1731</v>
      </c>
      <c r="J4" s="450" t="s">
        <v>1198</v>
      </c>
      <c r="K4" s="450" t="s">
        <v>1616</v>
      </c>
      <c r="M4" s="514">
        <v>2</v>
      </c>
      <c r="N4" s="515" t="s">
        <v>1109</v>
      </c>
      <c r="O4" s="514">
        <v>66</v>
      </c>
      <c r="P4" s="514">
        <v>22</v>
      </c>
      <c r="Q4" s="514">
        <v>13</v>
      </c>
      <c r="R4" s="514">
        <v>5</v>
      </c>
      <c r="S4" s="514">
        <v>4</v>
      </c>
      <c r="T4" s="514">
        <v>38</v>
      </c>
      <c r="U4" s="514">
        <v>25</v>
      </c>
      <c r="V4" s="514">
        <v>13</v>
      </c>
    </row>
    <row r="5" spans="1:22" ht="17.25" x14ac:dyDescent="0.25">
      <c r="A5" s="450">
        <v>3</v>
      </c>
      <c r="B5" s="451">
        <v>41553</v>
      </c>
      <c r="C5" s="450" t="s">
        <v>1613</v>
      </c>
      <c r="D5" s="450" t="s">
        <v>656</v>
      </c>
      <c r="E5" s="450" t="s">
        <v>1561</v>
      </c>
      <c r="F5" s="450" t="s">
        <v>1719</v>
      </c>
      <c r="G5" s="450" t="s">
        <v>632</v>
      </c>
      <c r="H5" s="450" t="s">
        <v>1239</v>
      </c>
      <c r="I5" s="450" t="s">
        <v>1775</v>
      </c>
      <c r="J5" s="450" t="s">
        <v>1776</v>
      </c>
      <c r="K5" s="450" t="s">
        <v>1616</v>
      </c>
      <c r="M5" s="514">
        <v>3</v>
      </c>
      <c r="N5" s="515" t="s">
        <v>1777</v>
      </c>
      <c r="O5" s="514">
        <v>59</v>
      </c>
      <c r="P5" s="514">
        <v>22</v>
      </c>
      <c r="Q5" s="514">
        <v>10</v>
      </c>
      <c r="R5" s="514">
        <v>7</v>
      </c>
      <c r="S5" s="514">
        <v>5</v>
      </c>
      <c r="T5" s="514">
        <v>53</v>
      </c>
      <c r="U5" s="514">
        <v>38</v>
      </c>
      <c r="V5" s="514">
        <v>15</v>
      </c>
    </row>
    <row r="6" spans="1:22" ht="17.25" x14ac:dyDescent="0.25">
      <c r="A6" s="450">
        <v>4</v>
      </c>
      <c r="B6" s="451">
        <v>41567</v>
      </c>
      <c r="C6" s="450" t="s">
        <v>1545</v>
      </c>
      <c r="D6" s="450" t="s">
        <v>648</v>
      </c>
      <c r="E6" s="450" t="s">
        <v>1613</v>
      </c>
      <c r="F6" s="450" t="s">
        <v>1673</v>
      </c>
      <c r="G6" s="450" t="s">
        <v>1693</v>
      </c>
      <c r="H6" s="450" t="s">
        <v>1615</v>
      </c>
      <c r="I6" s="450" t="s">
        <v>1723</v>
      </c>
      <c r="J6" s="450" t="s">
        <v>1778</v>
      </c>
      <c r="K6" s="450" t="s">
        <v>1256</v>
      </c>
      <c r="M6" s="516">
        <v>4</v>
      </c>
      <c r="N6" s="517" t="s">
        <v>1779</v>
      </c>
      <c r="O6" s="516">
        <v>56</v>
      </c>
      <c r="P6" s="516">
        <v>22</v>
      </c>
      <c r="Q6" s="516">
        <v>9</v>
      </c>
      <c r="R6" s="516">
        <v>7</v>
      </c>
      <c r="S6" s="516">
        <v>6</v>
      </c>
      <c r="T6" s="516">
        <v>42</v>
      </c>
      <c r="U6" s="516">
        <v>36</v>
      </c>
      <c r="V6" s="516">
        <v>6</v>
      </c>
    </row>
    <row r="7" spans="1:22" ht="17.25" x14ac:dyDescent="0.25">
      <c r="A7" s="450">
        <v>5</v>
      </c>
      <c r="B7" s="451">
        <v>41574</v>
      </c>
      <c r="C7" s="450" t="s">
        <v>1613</v>
      </c>
      <c r="D7" s="450" t="s">
        <v>642</v>
      </c>
      <c r="E7" s="450" t="s">
        <v>1729</v>
      </c>
      <c r="F7" s="450" t="s">
        <v>1719</v>
      </c>
      <c r="G7" s="450" t="s">
        <v>638</v>
      </c>
      <c r="H7" s="450" t="s">
        <v>1780</v>
      </c>
      <c r="I7" s="450" t="s">
        <v>1725</v>
      </c>
      <c r="J7" s="450" t="s">
        <v>1151</v>
      </c>
      <c r="K7" s="450" t="s">
        <v>1616</v>
      </c>
      <c r="M7" s="514">
        <v>5</v>
      </c>
      <c r="N7" s="515" t="s">
        <v>974</v>
      </c>
      <c r="O7" s="514">
        <v>55</v>
      </c>
      <c r="P7" s="514">
        <v>22</v>
      </c>
      <c r="Q7" s="514">
        <v>9</v>
      </c>
      <c r="R7" s="514">
        <v>6</v>
      </c>
      <c r="S7" s="514">
        <v>7</v>
      </c>
      <c r="T7" s="514">
        <v>36</v>
      </c>
      <c r="U7" s="514">
        <v>30</v>
      </c>
      <c r="V7" s="514">
        <v>6</v>
      </c>
    </row>
    <row r="8" spans="1:22" ht="17.25" x14ac:dyDescent="0.25">
      <c r="A8" s="450">
        <v>6</v>
      </c>
      <c r="B8" s="451">
        <v>41581</v>
      </c>
      <c r="C8" s="450" t="s">
        <v>118</v>
      </c>
      <c r="D8" s="450" t="s">
        <v>648</v>
      </c>
      <c r="E8" s="450" t="s">
        <v>1613</v>
      </c>
      <c r="F8" s="450" t="s">
        <v>1735</v>
      </c>
      <c r="G8" s="450" t="s">
        <v>642</v>
      </c>
      <c r="H8" s="450" t="s">
        <v>1615</v>
      </c>
      <c r="I8" s="450" t="s">
        <v>1723</v>
      </c>
      <c r="J8" s="450" t="s">
        <v>1154</v>
      </c>
      <c r="K8" s="450" t="s">
        <v>1781</v>
      </c>
      <c r="M8" s="514">
        <v>6</v>
      </c>
      <c r="N8" s="515" t="s">
        <v>1782</v>
      </c>
      <c r="O8" s="514">
        <v>51</v>
      </c>
      <c r="P8" s="514">
        <v>22</v>
      </c>
      <c r="Q8" s="514">
        <v>8</v>
      </c>
      <c r="R8" s="514">
        <v>5</v>
      </c>
      <c r="S8" s="514">
        <v>9</v>
      </c>
      <c r="T8" s="514">
        <v>49</v>
      </c>
      <c r="U8" s="514">
        <v>40</v>
      </c>
      <c r="V8" s="514">
        <v>9</v>
      </c>
    </row>
    <row r="9" spans="1:22" ht="17.25" x14ac:dyDescent="0.25">
      <c r="A9" s="450">
        <v>7</v>
      </c>
      <c r="B9" s="451">
        <v>41588</v>
      </c>
      <c r="C9" s="450" t="s">
        <v>1613</v>
      </c>
      <c r="D9" s="450" t="s">
        <v>611</v>
      </c>
      <c r="E9" s="450" t="s">
        <v>1668</v>
      </c>
      <c r="F9" s="450" t="s">
        <v>1719</v>
      </c>
      <c r="G9" s="450" t="s">
        <v>1151</v>
      </c>
      <c r="H9" s="450" t="s">
        <v>1619</v>
      </c>
      <c r="I9" s="450" t="s">
        <v>1783</v>
      </c>
      <c r="J9" s="450" t="s">
        <v>684</v>
      </c>
      <c r="K9" s="450" t="s">
        <v>1616</v>
      </c>
      <c r="M9" s="514">
        <v>7</v>
      </c>
      <c r="N9" s="515" t="s">
        <v>1784</v>
      </c>
      <c r="O9" s="514">
        <v>51</v>
      </c>
      <c r="P9" s="514">
        <v>22</v>
      </c>
      <c r="Q9" s="514">
        <v>8</v>
      </c>
      <c r="R9" s="514">
        <v>5</v>
      </c>
      <c r="S9" s="514">
        <v>9</v>
      </c>
      <c r="T9" s="514">
        <v>39</v>
      </c>
      <c r="U9" s="514">
        <v>36</v>
      </c>
      <c r="V9" s="514">
        <v>3</v>
      </c>
    </row>
    <row r="10" spans="1:22" ht="17.25" x14ac:dyDescent="0.25">
      <c r="A10" s="450">
        <v>8</v>
      </c>
      <c r="B10" s="451">
        <v>41602</v>
      </c>
      <c r="C10" s="450" t="s">
        <v>1401</v>
      </c>
      <c r="D10" s="450" t="s">
        <v>634</v>
      </c>
      <c r="E10" s="450" t="s">
        <v>1613</v>
      </c>
      <c r="F10" s="450" t="s">
        <v>1785</v>
      </c>
      <c r="G10" s="450" t="s">
        <v>662</v>
      </c>
      <c r="H10" s="450" t="s">
        <v>1719</v>
      </c>
      <c r="I10" s="450" t="s">
        <v>1723</v>
      </c>
      <c r="J10" s="450" t="s">
        <v>638</v>
      </c>
      <c r="K10" s="450" t="s">
        <v>1737</v>
      </c>
      <c r="M10" s="514">
        <v>8</v>
      </c>
      <c r="N10" s="515" t="s">
        <v>1460</v>
      </c>
      <c r="O10" s="514">
        <v>51</v>
      </c>
      <c r="P10" s="514">
        <v>22</v>
      </c>
      <c r="Q10" s="514">
        <v>8</v>
      </c>
      <c r="R10" s="514">
        <v>5</v>
      </c>
      <c r="S10" s="514">
        <v>9</v>
      </c>
      <c r="T10" s="514">
        <v>38</v>
      </c>
      <c r="U10" s="514">
        <v>37</v>
      </c>
      <c r="V10" s="514">
        <v>1</v>
      </c>
    </row>
    <row r="11" spans="1:22" ht="17.25" x14ac:dyDescent="0.25">
      <c r="A11" s="450">
        <v>9</v>
      </c>
      <c r="B11" s="451">
        <v>41609</v>
      </c>
      <c r="C11" s="450" t="s">
        <v>1613</v>
      </c>
      <c r="D11" s="450" t="s">
        <v>656</v>
      </c>
      <c r="E11" s="450" t="s">
        <v>1786</v>
      </c>
      <c r="F11" s="450" t="s">
        <v>1719</v>
      </c>
      <c r="G11" s="450" t="s">
        <v>630</v>
      </c>
      <c r="H11" s="450" t="s">
        <v>1612</v>
      </c>
      <c r="I11" s="450" t="s">
        <v>1688</v>
      </c>
      <c r="J11" s="450" t="s">
        <v>675</v>
      </c>
      <c r="K11" s="450" t="s">
        <v>1616</v>
      </c>
      <c r="M11" s="514">
        <v>9</v>
      </c>
      <c r="N11" s="515" t="s">
        <v>1105</v>
      </c>
      <c r="O11" s="514">
        <v>51</v>
      </c>
      <c r="P11" s="514">
        <v>22</v>
      </c>
      <c r="Q11" s="514">
        <v>8</v>
      </c>
      <c r="R11" s="514">
        <v>5</v>
      </c>
      <c r="S11" s="514">
        <v>9</v>
      </c>
      <c r="T11" s="514">
        <v>33</v>
      </c>
      <c r="U11" s="514">
        <v>35</v>
      </c>
      <c r="V11" s="514">
        <v>-2</v>
      </c>
    </row>
    <row r="12" spans="1:22" ht="17.25" x14ac:dyDescent="0.25">
      <c r="A12" s="450">
        <v>10</v>
      </c>
      <c r="B12" s="451">
        <v>41623</v>
      </c>
      <c r="C12" s="450" t="s">
        <v>1787</v>
      </c>
      <c r="D12" s="450" t="s">
        <v>675</v>
      </c>
      <c r="E12" s="450" t="s">
        <v>1613</v>
      </c>
      <c r="F12" s="450" t="s">
        <v>1547</v>
      </c>
      <c r="G12" s="450" t="s">
        <v>624</v>
      </c>
      <c r="H12" s="450" t="s">
        <v>1719</v>
      </c>
      <c r="I12" s="450" t="s">
        <v>1723</v>
      </c>
      <c r="J12" s="450" t="s">
        <v>1778</v>
      </c>
      <c r="K12" s="450" t="s">
        <v>1749</v>
      </c>
      <c r="M12" s="514">
        <v>10</v>
      </c>
      <c r="N12" s="515" t="s">
        <v>1788</v>
      </c>
      <c r="O12" s="514">
        <v>42</v>
      </c>
      <c r="P12" s="514">
        <v>22</v>
      </c>
      <c r="Q12" s="514">
        <v>5</v>
      </c>
      <c r="R12" s="514">
        <v>5</v>
      </c>
      <c r="S12" s="514">
        <v>12</v>
      </c>
      <c r="T12" s="514">
        <v>40</v>
      </c>
      <c r="U12" s="514">
        <v>46</v>
      </c>
      <c r="V12" s="514">
        <v>-6</v>
      </c>
    </row>
    <row r="13" spans="1:22" ht="17.25" x14ac:dyDescent="0.25">
      <c r="A13" s="450">
        <v>11</v>
      </c>
      <c r="B13" s="451">
        <v>41630</v>
      </c>
      <c r="C13" s="450" t="s">
        <v>1613</v>
      </c>
      <c r="D13" s="450" t="s">
        <v>662</v>
      </c>
      <c r="E13" s="450" t="s">
        <v>1535</v>
      </c>
      <c r="F13" s="450" t="s">
        <v>1719</v>
      </c>
      <c r="G13" s="450" t="s">
        <v>675</v>
      </c>
      <c r="H13" s="450" t="s">
        <v>1739</v>
      </c>
      <c r="I13" s="450" t="s">
        <v>1546</v>
      </c>
      <c r="J13" s="450" t="s">
        <v>1487</v>
      </c>
      <c r="K13" s="450" t="s">
        <v>1616</v>
      </c>
      <c r="M13" s="514">
        <v>11</v>
      </c>
      <c r="N13" s="515" t="s">
        <v>1789</v>
      </c>
      <c r="O13" s="514">
        <v>40</v>
      </c>
      <c r="P13" s="514">
        <v>22</v>
      </c>
      <c r="Q13" s="514">
        <v>6</v>
      </c>
      <c r="R13" s="514">
        <v>0</v>
      </c>
      <c r="S13" s="514">
        <v>16</v>
      </c>
      <c r="T13" s="514">
        <v>33</v>
      </c>
      <c r="U13" s="514">
        <v>68</v>
      </c>
      <c r="V13" s="514">
        <v>-35</v>
      </c>
    </row>
    <row r="14" spans="1:22" ht="17.25" x14ac:dyDescent="0.25">
      <c r="A14" s="450">
        <v>12</v>
      </c>
      <c r="B14" s="451">
        <v>41665</v>
      </c>
      <c r="C14" s="450" t="s">
        <v>1770</v>
      </c>
      <c r="D14" s="450" t="s">
        <v>659</v>
      </c>
      <c r="E14" s="450" t="s">
        <v>1613</v>
      </c>
      <c r="F14" s="450" t="s">
        <v>1562</v>
      </c>
      <c r="G14" s="450" t="s">
        <v>642</v>
      </c>
      <c r="H14" s="450" t="s">
        <v>1719</v>
      </c>
      <c r="I14" s="450" t="s">
        <v>1771</v>
      </c>
      <c r="J14" s="450" t="s">
        <v>1157</v>
      </c>
      <c r="K14" s="450" t="s">
        <v>1723</v>
      </c>
      <c r="M14" s="514">
        <v>12</v>
      </c>
      <c r="N14" s="515" t="s">
        <v>616</v>
      </c>
      <c r="O14" s="514">
        <v>37</v>
      </c>
      <c r="P14" s="514">
        <v>22</v>
      </c>
      <c r="Q14" s="514">
        <v>4</v>
      </c>
      <c r="R14" s="514">
        <v>3</v>
      </c>
      <c r="S14" s="514">
        <v>15</v>
      </c>
      <c r="T14" s="514">
        <v>32</v>
      </c>
      <c r="U14" s="514">
        <v>63</v>
      </c>
      <c r="V14" s="514">
        <v>-31</v>
      </c>
    </row>
    <row r="15" spans="1:22" ht="17.25" x14ac:dyDescent="0.25">
      <c r="A15" s="450">
        <v>13</v>
      </c>
      <c r="B15" s="451">
        <v>41672</v>
      </c>
      <c r="C15" s="450" t="s">
        <v>1613</v>
      </c>
      <c r="D15" s="450" t="s">
        <v>689</v>
      </c>
      <c r="E15" s="450" t="s">
        <v>1773</v>
      </c>
      <c r="F15" s="450" t="s">
        <v>1615</v>
      </c>
      <c r="G15" s="450" t="s">
        <v>705</v>
      </c>
      <c r="H15" s="450" t="s">
        <v>1774</v>
      </c>
      <c r="I15" s="450" t="s">
        <v>1616</v>
      </c>
      <c r="J15" s="450" t="s">
        <v>628</v>
      </c>
      <c r="K15" s="450" t="s">
        <v>1731</v>
      </c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7.25" x14ac:dyDescent="0.25">
      <c r="A16" s="450">
        <v>14</v>
      </c>
      <c r="B16" s="451">
        <v>41686</v>
      </c>
      <c r="C16" s="450" t="s">
        <v>1561</v>
      </c>
      <c r="D16" s="450" t="s">
        <v>638</v>
      </c>
      <c r="E16" s="450" t="s">
        <v>1613</v>
      </c>
      <c r="F16" s="450" t="s">
        <v>1239</v>
      </c>
      <c r="G16" s="450" t="s">
        <v>611</v>
      </c>
      <c r="H16" s="450" t="s">
        <v>1719</v>
      </c>
      <c r="I16" s="450" t="s">
        <v>1616</v>
      </c>
      <c r="J16" s="450" t="s">
        <v>1790</v>
      </c>
      <c r="K16" s="450" t="s">
        <v>1775</v>
      </c>
      <c r="M16" s="43" t="s">
        <v>714</v>
      </c>
      <c r="N16" s="43" t="s">
        <v>102</v>
      </c>
      <c r="O16" s="43" t="s">
        <v>103</v>
      </c>
      <c r="P16" s="43" t="s">
        <v>1281</v>
      </c>
      <c r="Q16" s="43" t="s">
        <v>105</v>
      </c>
      <c r="R16" s="43" t="s">
        <v>106</v>
      </c>
      <c r="S16" s="43" t="s">
        <v>107</v>
      </c>
      <c r="T16" s="43" t="s">
        <v>1282</v>
      </c>
      <c r="U16" s="43" t="s">
        <v>1283</v>
      </c>
      <c r="V16" s="43" t="s">
        <v>110</v>
      </c>
    </row>
    <row r="17" spans="1:22" ht="17.25" x14ac:dyDescent="0.25">
      <c r="A17" s="450">
        <v>15</v>
      </c>
      <c r="B17" s="451">
        <v>41693</v>
      </c>
      <c r="C17" s="450" t="s">
        <v>1613</v>
      </c>
      <c r="D17" s="450" t="s">
        <v>611</v>
      </c>
      <c r="E17" s="450" t="s">
        <v>1545</v>
      </c>
      <c r="F17" s="450" t="s">
        <v>1615</v>
      </c>
      <c r="G17" s="450" t="s">
        <v>697</v>
      </c>
      <c r="H17" s="450" t="s">
        <v>1673</v>
      </c>
      <c r="I17" s="450" t="s">
        <v>1256</v>
      </c>
      <c r="J17" s="450" t="s">
        <v>1473</v>
      </c>
      <c r="K17" s="450" t="s">
        <v>1723</v>
      </c>
      <c r="M17" s="514">
        <v>1</v>
      </c>
      <c r="N17" s="20" t="s">
        <v>1791</v>
      </c>
      <c r="O17" s="514">
        <v>71</v>
      </c>
      <c r="P17" s="514">
        <v>22</v>
      </c>
      <c r="Q17" s="514">
        <v>15</v>
      </c>
      <c r="R17" s="514">
        <v>4</v>
      </c>
      <c r="S17" s="514">
        <v>3</v>
      </c>
      <c r="T17" s="514">
        <v>57</v>
      </c>
      <c r="U17" s="514">
        <v>19</v>
      </c>
      <c r="V17" s="514">
        <v>38</v>
      </c>
    </row>
    <row r="18" spans="1:22" ht="17.25" x14ac:dyDescent="0.25">
      <c r="A18" s="450">
        <v>16</v>
      </c>
      <c r="B18" s="451">
        <v>41714</v>
      </c>
      <c r="C18" s="450" t="s">
        <v>1729</v>
      </c>
      <c r="D18" s="450" t="s">
        <v>599</v>
      </c>
      <c r="E18" s="450" t="s">
        <v>1613</v>
      </c>
      <c r="F18" s="450" t="s">
        <v>1780</v>
      </c>
      <c r="G18" s="450" t="s">
        <v>662</v>
      </c>
      <c r="H18" s="450" t="s">
        <v>1719</v>
      </c>
      <c r="I18" s="450" t="s">
        <v>1616</v>
      </c>
      <c r="J18" s="450" t="s">
        <v>630</v>
      </c>
      <c r="K18" s="450" t="s">
        <v>1725</v>
      </c>
      <c r="M18" s="516">
        <v>2</v>
      </c>
      <c r="N18" s="518" t="s">
        <v>1792</v>
      </c>
      <c r="O18" s="516">
        <v>66</v>
      </c>
      <c r="P18" s="516">
        <v>22</v>
      </c>
      <c r="Q18" s="516">
        <v>14</v>
      </c>
      <c r="R18" s="516">
        <v>2</v>
      </c>
      <c r="S18" s="516">
        <v>6</v>
      </c>
      <c r="T18" s="516">
        <v>53</v>
      </c>
      <c r="U18" s="516">
        <v>27</v>
      </c>
      <c r="V18" s="516">
        <v>26</v>
      </c>
    </row>
    <row r="19" spans="1:22" ht="17.25" x14ac:dyDescent="0.25">
      <c r="A19" s="450">
        <v>17</v>
      </c>
      <c r="B19" s="451">
        <v>41728</v>
      </c>
      <c r="C19" s="450" t="s">
        <v>1613</v>
      </c>
      <c r="D19" s="450" t="s">
        <v>662</v>
      </c>
      <c r="E19" s="450" t="s">
        <v>118</v>
      </c>
      <c r="F19" s="450" t="s">
        <v>1615</v>
      </c>
      <c r="G19" s="450" t="s">
        <v>697</v>
      </c>
      <c r="H19" s="450" t="s">
        <v>1735</v>
      </c>
      <c r="I19" s="450" t="s">
        <v>1781</v>
      </c>
      <c r="J19" s="450" t="s">
        <v>704</v>
      </c>
      <c r="K19" s="450" t="s">
        <v>1723</v>
      </c>
      <c r="M19" s="514">
        <v>3</v>
      </c>
      <c r="N19" s="20" t="s">
        <v>1793</v>
      </c>
      <c r="O19" s="514">
        <v>65</v>
      </c>
      <c r="P19" s="514">
        <v>22</v>
      </c>
      <c r="Q19" s="514">
        <v>13</v>
      </c>
      <c r="R19" s="514">
        <v>4</v>
      </c>
      <c r="S19" s="514">
        <v>5</v>
      </c>
      <c r="T19" s="514">
        <v>44</v>
      </c>
      <c r="U19" s="514">
        <v>22</v>
      </c>
      <c r="V19" s="514">
        <v>22</v>
      </c>
    </row>
    <row r="20" spans="1:22" ht="17.25" x14ac:dyDescent="0.25">
      <c r="A20" s="450">
        <v>18</v>
      </c>
      <c r="B20" s="451">
        <v>41735</v>
      </c>
      <c r="C20" s="450" t="s">
        <v>1668</v>
      </c>
      <c r="D20" s="450" t="s">
        <v>648</v>
      </c>
      <c r="E20" s="450" t="s">
        <v>1613</v>
      </c>
      <c r="F20" s="450" t="s">
        <v>1619</v>
      </c>
      <c r="G20" s="450" t="s">
        <v>1151</v>
      </c>
      <c r="H20" s="450" t="s">
        <v>1719</v>
      </c>
      <c r="I20" s="450" t="s">
        <v>1616</v>
      </c>
      <c r="J20" s="450" t="s">
        <v>1794</v>
      </c>
      <c r="K20" s="450" t="s">
        <v>1783</v>
      </c>
      <c r="M20" s="514">
        <v>4</v>
      </c>
      <c r="N20" s="20" t="s">
        <v>885</v>
      </c>
      <c r="O20" s="514">
        <v>59</v>
      </c>
      <c r="P20" s="514">
        <v>22</v>
      </c>
      <c r="Q20" s="514">
        <v>11</v>
      </c>
      <c r="R20" s="514">
        <v>4</v>
      </c>
      <c r="S20" s="514">
        <v>7</v>
      </c>
      <c r="T20" s="514">
        <v>41</v>
      </c>
      <c r="U20" s="514">
        <v>37</v>
      </c>
      <c r="V20" s="514">
        <v>4</v>
      </c>
    </row>
    <row r="21" spans="1:22" ht="17.25" x14ac:dyDescent="0.25">
      <c r="A21" s="450">
        <v>19</v>
      </c>
      <c r="B21" s="451">
        <v>41742</v>
      </c>
      <c r="C21" s="450" t="s">
        <v>1613</v>
      </c>
      <c r="D21" s="450" t="s">
        <v>648</v>
      </c>
      <c r="E21" s="450" t="s">
        <v>1401</v>
      </c>
      <c r="F21" s="450" t="s">
        <v>1719</v>
      </c>
      <c r="G21" s="450" t="s">
        <v>1151</v>
      </c>
      <c r="H21" s="450" t="s">
        <v>1785</v>
      </c>
      <c r="I21" s="450" t="s">
        <v>1737</v>
      </c>
      <c r="J21" s="450" t="s">
        <v>654</v>
      </c>
      <c r="K21" s="450" t="s">
        <v>1723</v>
      </c>
      <c r="M21" s="514">
        <v>5</v>
      </c>
      <c r="N21" s="20" t="s">
        <v>904</v>
      </c>
      <c r="O21" s="514">
        <v>56</v>
      </c>
      <c r="P21" s="514">
        <v>22</v>
      </c>
      <c r="Q21" s="514">
        <v>10</v>
      </c>
      <c r="R21" s="514">
        <v>4</v>
      </c>
      <c r="S21" s="514">
        <v>8</v>
      </c>
      <c r="T21" s="514">
        <v>30</v>
      </c>
      <c r="U21" s="514">
        <v>27</v>
      </c>
      <c r="V21" s="514">
        <v>3</v>
      </c>
    </row>
    <row r="22" spans="1:22" ht="17.25" x14ac:dyDescent="0.25">
      <c r="A22" s="450">
        <v>20</v>
      </c>
      <c r="B22" s="451">
        <v>41753</v>
      </c>
      <c r="C22" s="450" t="s">
        <v>1786</v>
      </c>
      <c r="D22" s="450" t="s">
        <v>681</v>
      </c>
      <c r="E22" s="450" t="s">
        <v>1613</v>
      </c>
      <c r="F22" s="450" t="s">
        <v>1612</v>
      </c>
      <c r="G22" s="450" t="s">
        <v>632</v>
      </c>
      <c r="H22" s="450" t="s">
        <v>1719</v>
      </c>
      <c r="I22" s="450" t="s">
        <v>1616</v>
      </c>
      <c r="J22" s="450" t="s">
        <v>1742</v>
      </c>
      <c r="K22" s="450" t="s">
        <v>1688</v>
      </c>
      <c r="M22" s="514">
        <v>6</v>
      </c>
      <c r="N22" s="20" t="s">
        <v>762</v>
      </c>
      <c r="O22" s="514">
        <v>54</v>
      </c>
      <c r="P22" s="514">
        <v>22</v>
      </c>
      <c r="Q22" s="514">
        <v>11</v>
      </c>
      <c r="R22" s="514">
        <v>1</v>
      </c>
      <c r="S22" s="514">
        <v>8</v>
      </c>
      <c r="T22" s="514">
        <v>50</v>
      </c>
      <c r="U22" s="514">
        <v>34</v>
      </c>
      <c r="V22" s="514">
        <v>16</v>
      </c>
    </row>
    <row r="23" spans="1:22" ht="17.25" x14ac:dyDescent="0.25">
      <c r="A23" s="450">
        <v>21</v>
      </c>
      <c r="B23" s="451">
        <v>41770</v>
      </c>
      <c r="C23" s="450" t="s">
        <v>1613</v>
      </c>
      <c r="D23" s="450" t="s">
        <v>652</v>
      </c>
      <c r="E23" s="450" t="s">
        <v>1787</v>
      </c>
      <c r="F23" s="450" t="s">
        <v>1719</v>
      </c>
      <c r="G23" s="450" t="s">
        <v>662</v>
      </c>
      <c r="H23" s="450" t="s">
        <v>1547</v>
      </c>
      <c r="I23" s="450" t="s">
        <v>1749</v>
      </c>
      <c r="J23" s="450" t="s">
        <v>1154</v>
      </c>
      <c r="K23" s="450" t="s">
        <v>1723</v>
      </c>
      <c r="M23" s="514">
        <v>7</v>
      </c>
      <c r="N23" s="20" t="s">
        <v>887</v>
      </c>
      <c r="O23" s="514">
        <v>52</v>
      </c>
      <c r="P23" s="514">
        <v>22</v>
      </c>
      <c r="Q23" s="514">
        <v>8</v>
      </c>
      <c r="R23" s="514">
        <v>6</v>
      </c>
      <c r="S23" s="514">
        <v>8</v>
      </c>
      <c r="T23" s="514">
        <v>37</v>
      </c>
      <c r="U23" s="514">
        <v>37</v>
      </c>
      <c r="V23" s="514">
        <v>0</v>
      </c>
    </row>
    <row r="24" spans="1:22" ht="17.25" x14ac:dyDescent="0.25">
      <c r="A24" s="450">
        <v>22</v>
      </c>
      <c r="B24" s="451">
        <v>41777</v>
      </c>
      <c r="C24" s="450" t="s">
        <v>1535</v>
      </c>
      <c r="D24" s="450" t="s">
        <v>628</v>
      </c>
      <c r="E24" s="450" t="s">
        <v>1613</v>
      </c>
      <c r="F24" s="450" t="s">
        <v>1739</v>
      </c>
      <c r="G24" s="450" t="s">
        <v>652</v>
      </c>
      <c r="H24" s="450" t="s">
        <v>1719</v>
      </c>
      <c r="I24" s="450" t="s">
        <v>1616</v>
      </c>
      <c r="J24" s="450" t="s">
        <v>1442</v>
      </c>
      <c r="K24" s="450" t="s">
        <v>1546</v>
      </c>
      <c r="M24" s="514">
        <v>8</v>
      </c>
      <c r="N24" s="519" t="s">
        <v>1795</v>
      </c>
      <c r="O24" s="514">
        <v>49</v>
      </c>
      <c r="P24" s="514">
        <v>22</v>
      </c>
      <c r="Q24" s="514">
        <v>7</v>
      </c>
      <c r="R24" s="514">
        <v>6</v>
      </c>
      <c r="S24" s="514">
        <v>9</v>
      </c>
      <c r="T24" s="514">
        <v>44</v>
      </c>
      <c r="U24" s="514">
        <v>55</v>
      </c>
      <c r="V24" s="514">
        <v>-11</v>
      </c>
    </row>
    <row r="25" spans="1:22" ht="17.25" x14ac:dyDescent="0.3">
      <c r="A25" s="452"/>
      <c r="B25" s="452"/>
      <c r="C25" s="453"/>
      <c r="D25" s="452"/>
      <c r="E25" s="453"/>
      <c r="F25" s="453"/>
      <c r="G25" s="452"/>
      <c r="H25" s="453"/>
      <c r="I25" s="454"/>
      <c r="J25" s="455"/>
      <c r="K25" s="454"/>
      <c r="M25" s="514">
        <v>9</v>
      </c>
      <c r="N25" s="20" t="s">
        <v>1796</v>
      </c>
      <c r="O25" s="514">
        <v>42</v>
      </c>
      <c r="P25" s="514">
        <v>22</v>
      </c>
      <c r="Q25" s="514">
        <v>4</v>
      </c>
      <c r="R25" s="514">
        <v>8</v>
      </c>
      <c r="S25" s="514">
        <v>10</v>
      </c>
      <c r="T25" s="514">
        <v>30</v>
      </c>
      <c r="U25" s="514">
        <v>53</v>
      </c>
      <c r="V25" s="514">
        <v>-23</v>
      </c>
    </row>
    <row r="26" spans="1:22" ht="17.25" x14ac:dyDescent="0.3">
      <c r="A26" s="918" t="s">
        <v>520</v>
      </c>
      <c r="B26" s="918"/>
      <c r="C26" s="918"/>
      <c r="D26" s="918"/>
      <c r="E26" s="918"/>
      <c r="F26" s="453"/>
      <c r="G26" s="918" t="s">
        <v>414</v>
      </c>
      <c r="H26" s="918"/>
      <c r="I26" s="918"/>
      <c r="J26" s="918"/>
      <c r="K26" s="918"/>
      <c r="M26" s="514">
        <v>10</v>
      </c>
      <c r="N26" s="20" t="s">
        <v>1114</v>
      </c>
      <c r="O26" s="514">
        <v>41</v>
      </c>
      <c r="P26" s="514">
        <v>22</v>
      </c>
      <c r="Q26" s="514">
        <v>6</v>
      </c>
      <c r="R26" s="514">
        <v>1</v>
      </c>
      <c r="S26" s="514">
        <v>15</v>
      </c>
      <c r="T26" s="514">
        <v>40</v>
      </c>
      <c r="U26" s="514">
        <v>67</v>
      </c>
      <c r="V26" s="514">
        <v>-27</v>
      </c>
    </row>
    <row r="27" spans="1:22" ht="34.5" x14ac:dyDescent="0.3">
      <c r="A27" s="450" t="s">
        <v>1694</v>
      </c>
      <c r="B27" s="456">
        <v>41511</v>
      </c>
      <c r="C27" s="450" t="s">
        <v>1797</v>
      </c>
      <c r="D27" s="457" t="s">
        <v>1798</v>
      </c>
      <c r="E27" s="450" t="s">
        <v>1753</v>
      </c>
      <c r="F27" s="453"/>
      <c r="G27" s="450" t="s">
        <v>1694</v>
      </c>
      <c r="H27" s="456">
        <v>41560</v>
      </c>
      <c r="I27" s="450" t="s">
        <v>1753</v>
      </c>
      <c r="J27" s="450" t="s">
        <v>1151</v>
      </c>
      <c r="K27" s="450" t="s">
        <v>1799</v>
      </c>
      <c r="M27" s="514">
        <v>11</v>
      </c>
      <c r="N27" s="20" t="s">
        <v>1068</v>
      </c>
      <c r="O27" s="514">
        <v>41</v>
      </c>
      <c r="P27" s="514">
        <v>22</v>
      </c>
      <c r="Q27" s="514">
        <v>6</v>
      </c>
      <c r="R27" s="514">
        <v>2</v>
      </c>
      <c r="S27" s="514">
        <v>13</v>
      </c>
      <c r="T27" s="514">
        <v>35</v>
      </c>
      <c r="U27" s="514">
        <v>63</v>
      </c>
      <c r="V27" s="514">
        <v>-28</v>
      </c>
    </row>
    <row r="28" spans="1:22" ht="17.25" x14ac:dyDescent="0.3">
      <c r="A28" s="458"/>
      <c r="B28" s="459"/>
      <c r="C28" s="458"/>
      <c r="D28" s="507"/>
      <c r="E28" s="458"/>
      <c r="F28" s="453"/>
      <c r="G28" s="450">
        <v>2</v>
      </c>
      <c r="H28" s="456">
        <v>41595</v>
      </c>
      <c r="I28" s="457" t="s">
        <v>1800</v>
      </c>
      <c r="J28" s="450" t="s">
        <v>624</v>
      </c>
      <c r="K28" s="450" t="s">
        <v>1753</v>
      </c>
      <c r="M28" s="514">
        <v>12</v>
      </c>
      <c r="N28" s="20" t="s">
        <v>1801</v>
      </c>
      <c r="O28" s="514">
        <v>37</v>
      </c>
      <c r="P28" s="514">
        <v>22</v>
      </c>
      <c r="Q28" s="514">
        <v>3</v>
      </c>
      <c r="R28" s="514">
        <v>6</v>
      </c>
      <c r="S28" s="514">
        <v>13</v>
      </c>
      <c r="T28" s="514">
        <v>31</v>
      </c>
      <c r="U28" s="514">
        <v>51</v>
      </c>
      <c r="V28" s="514">
        <v>-20</v>
      </c>
    </row>
    <row r="29" spans="1:22" ht="17.25" x14ac:dyDescent="0.3">
      <c r="A29" s="458"/>
      <c r="B29" s="459"/>
      <c r="C29" s="458"/>
      <c r="D29" s="507"/>
      <c r="E29" s="458"/>
      <c r="F29" s="453"/>
      <c r="G29" s="458"/>
      <c r="H29" s="459"/>
      <c r="I29" s="458"/>
      <c r="J29" s="458"/>
      <c r="K29" s="458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7.25" x14ac:dyDescent="0.3">
      <c r="A30" s="918" t="s">
        <v>813</v>
      </c>
      <c r="B30" s="918"/>
      <c r="C30" s="918"/>
      <c r="D30" s="918"/>
      <c r="E30" s="918"/>
      <c r="F30" s="453"/>
      <c r="G30" s="918" t="s">
        <v>814</v>
      </c>
      <c r="H30" s="918"/>
      <c r="I30" s="918"/>
      <c r="J30" s="918"/>
      <c r="K30" s="918"/>
      <c r="M30" s="43" t="s">
        <v>714</v>
      </c>
      <c r="N30" s="43" t="s">
        <v>102</v>
      </c>
      <c r="O30" s="43" t="s">
        <v>103</v>
      </c>
      <c r="P30" s="43" t="s">
        <v>1281</v>
      </c>
      <c r="Q30" s="43" t="s">
        <v>105</v>
      </c>
      <c r="R30" s="43" t="s">
        <v>106</v>
      </c>
      <c r="S30" s="43" t="s">
        <v>107</v>
      </c>
      <c r="T30" s="43" t="s">
        <v>1282</v>
      </c>
      <c r="U30" s="43" t="s">
        <v>1283</v>
      </c>
      <c r="V30" s="43" t="s">
        <v>110</v>
      </c>
    </row>
    <row r="31" spans="1:22" ht="17.25" x14ac:dyDescent="0.3">
      <c r="A31" s="450" t="s">
        <v>1694</v>
      </c>
      <c r="B31" s="456">
        <v>41518</v>
      </c>
      <c r="C31" s="450" t="s">
        <v>1802</v>
      </c>
      <c r="D31" s="450" t="s">
        <v>638</v>
      </c>
      <c r="E31" s="450" t="s">
        <v>1753</v>
      </c>
      <c r="F31" s="453"/>
      <c r="G31" s="450" t="s">
        <v>1803</v>
      </c>
      <c r="H31" s="456"/>
      <c r="I31" s="450" t="s">
        <v>1753</v>
      </c>
      <c r="J31" s="450" t="s">
        <v>605</v>
      </c>
      <c r="K31" s="450" t="s">
        <v>1804</v>
      </c>
      <c r="M31" s="514">
        <v>1</v>
      </c>
      <c r="N31" s="20" t="s">
        <v>1805</v>
      </c>
      <c r="O31" s="514">
        <v>81</v>
      </c>
      <c r="P31" s="514">
        <v>21</v>
      </c>
      <c r="Q31" s="514">
        <v>20</v>
      </c>
      <c r="R31" s="514">
        <v>0</v>
      </c>
      <c r="S31" s="514">
        <v>1</v>
      </c>
      <c r="T31" s="514">
        <v>132</v>
      </c>
      <c r="U31" s="514">
        <v>18</v>
      </c>
      <c r="V31" s="514">
        <v>114</v>
      </c>
    </row>
    <row r="32" spans="1:22" ht="17.25" x14ac:dyDescent="0.3">
      <c r="A32"/>
      <c r="B32" s="1"/>
      <c r="C32"/>
      <c r="D32" s="1"/>
      <c r="E32"/>
      <c r="F32" s="453"/>
      <c r="G32" s="450" t="s">
        <v>1806</v>
      </c>
      <c r="H32" s="456"/>
      <c r="I32" s="450" t="s">
        <v>1753</v>
      </c>
      <c r="J32" s="450" t="s">
        <v>634</v>
      </c>
      <c r="K32" s="450" t="s">
        <v>1807</v>
      </c>
      <c r="M32" s="514">
        <v>2</v>
      </c>
      <c r="N32" s="20" t="s">
        <v>1808</v>
      </c>
      <c r="O32" s="514">
        <v>78</v>
      </c>
      <c r="P32" s="514">
        <v>22</v>
      </c>
      <c r="Q32" s="514">
        <v>18</v>
      </c>
      <c r="R32" s="514">
        <v>2</v>
      </c>
      <c r="S32" s="514">
        <v>2</v>
      </c>
      <c r="T32" s="514">
        <v>112</v>
      </c>
      <c r="U32" s="514">
        <v>28</v>
      </c>
      <c r="V32" s="514">
        <v>84</v>
      </c>
    </row>
    <row r="33" spans="1:49" ht="17.25" x14ac:dyDescent="0.3">
      <c r="A33" s="453"/>
      <c r="B33" s="452"/>
      <c r="C33" s="453"/>
      <c r="D33" s="452"/>
      <c r="E33" s="453"/>
      <c r="F33" s="453"/>
      <c r="G33" s="11"/>
      <c r="H33" s="459"/>
      <c r="I33" s="458"/>
      <c r="J33" s="507"/>
      <c r="K33" s="458"/>
      <c r="M33" s="514">
        <v>3</v>
      </c>
      <c r="N33" s="20" t="s">
        <v>1809</v>
      </c>
      <c r="O33" s="514">
        <v>76</v>
      </c>
      <c r="P33" s="514">
        <v>22</v>
      </c>
      <c r="Q33" s="514">
        <v>18</v>
      </c>
      <c r="R33" s="514">
        <v>0</v>
      </c>
      <c r="S33" s="514">
        <v>4</v>
      </c>
      <c r="T33" s="514">
        <v>80</v>
      </c>
      <c r="U33" s="514">
        <v>36</v>
      </c>
      <c r="V33" s="514">
        <v>44</v>
      </c>
    </row>
    <row r="34" spans="1:49" x14ac:dyDescent="0.25">
      <c r="M34" s="514">
        <v>4</v>
      </c>
      <c r="N34" s="20" t="s">
        <v>1810</v>
      </c>
      <c r="O34" s="514">
        <v>68</v>
      </c>
      <c r="P34" s="514">
        <v>22</v>
      </c>
      <c r="Q34" s="514">
        <v>15</v>
      </c>
      <c r="R34" s="514">
        <v>1</v>
      </c>
      <c r="S34" s="514">
        <v>6</v>
      </c>
      <c r="T34" s="514">
        <v>111</v>
      </c>
      <c r="U34" s="514">
        <v>47</v>
      </c>
      <c r="V34" s="514">
        <v>64</v>
      </c>
    </row>
    <row r="35" spans="1:49" x14ac:dyDescent="0.25">
      <c r="M35" s="514">
        <v>5</v>
      </c>
      <c r="N35" s="20" t="s">
        <v>1811</v>
      </c>
      <c r="O35" s="514">
        <v>58</v>
      </c>
      <c r="P35" s="514">
        <v>22</v>
      </c>
      <c r="Q35" s="514">
        <v>12</v>
      </c>
      <c r="R35" s="514">
        <v>1</v>
      </c>
      <c r="S35" s="514">
        <v>8</v>
      </c>
      <c r="T35" s="514">
        <v>79</v>
      </c>
      <c r="U35" s="514">
        <v>61</v>
      </c>
      <c r="V35" s="514">
        <v>18</v>
      </c>
    </row>
    <row r="36" spans="1:49" x14ac:dyDescent="0.25">
      <c r="M36" s="514">
        <v>6</v>
      </c>
      <c r="N36" s="20" t="s">
        <v>1812</v>
      </c>
      <c r="O36" s="514">
        <v>54</v>
      </c>
      <c r="P36" s="514">
        <v>22</v>
      </c>
      <c r="Q36" s="514">
        <v>10</v>
      </c>
      <c r="R36" s="514">
        <v>2</v>
      </c>
      <c r="S36" s="514">
        <v>10</v>
      </c>
      <c r="T36" s="514">
        <v>62</v>
      </c>
      <c r="U36" s="514">
        <v>54</v>
      </c>
      <c r="V36" s="514">
        <v>8</v>
      </c>
    </row>
    <row r="37" spans="1:49" x14ac:dyDescent="0.25">
      <c r="M37" s="514">
        <v>7</v>
      </c>
      <c r="N37" s="20" t="s">
        <v>1813</v>
      </c>
      <c r="O37" s="514">
        <v>48</v>
      </c>
      <c r="P37" s="514">
        <v>21</v>
      </c>
      <c r="Q37" s="514">
        <v>9</v>
      </c>
      <c r="R37" s="514">
        <v>0</v>
      </c>
      <c r="S37" s="514">
        <v>12</v>
      </c>
      <c r="T37" s="514">
        <v>72</v>
      </c>
      <c r="U37" s="514">
        <v>61</v>
      </c>
      <c r="V37" s="514">
        <v>11</v>
      </c>
    </row>
    <row r="38" spans="1:49" x14ac:dyDescent="0.25">
      <c r="M38" s="514">
        <v>8</v>
      </c>
      <c r="N38" s="20" t="s">
        <v>758</v>
      </c>
      <c r="O38" s="514">
        <v>44</v>
      </c>
      <c r="P38" s="514">
        <v>22</v>
      </c>
      <c r="Q38" s="514">
        <v>8</v>
      </c>
      <c r="R38" s="514">
        <v>1</v>
      </c>
      <c r="S38" s="514">
        <v>10</v>
      </c>
      <c r="T38" s="514">
        <v>64</v>
      </c>
      <c r="U38" s="514">
        <v>80</v>
      </c>
      <c r="V38" s="514">
        <v>-16</v>
      </c>
    </row>
    <row r="39" spans="1:49" x14ac:dyDescent="0.25">
      <c r="M39" s="516">
        <v>9</v>
      </c>
      <c r="N39" s="518" t="s">
        <v>1814</v>
      </c>
      <c r="O39" s="516">
        <v>35</v>
      </c>
      <c r="P39" s="516">
        <v>22</v>
      </c>
      <c r="Q39" s="516">
        <v>5</v>
      </c>
      <c r="R39" s="516">
        <v>0</v>
      </c>
      <c r="S39" s="516">
        <v>15</v>
      </c>
      <c r="T39" s="516">
        <v>44</v>
      </c>
      <c r="U39" s="516">
        <v>126</v>
      </c>
      <c r="V39" s="516">
        <v>-82</v>
      </c>
    </row>
    <row r="40" spans="1:49" x14ac:dyDescent="0.25">
      <c r="M40" s="514">
        <v>10</v>
      </c>
      <c r="N40" s="20" t="s">
        <v>1815</v>
      </c>
      <c r="O40" s="514">
        <v>34</v>
      </c>
      <c r="P40" s="514">
        <v>22</v>
      </c>
      <c r="Q40" s="514">
        <v>4</v>
      </c>
      <c r="R40" s="514">
        <v>1</v>
      </c>
      <c r="S40" s="514">
        <v>16</v>
      </c>
      <c r="T40" s="514">
        <v>35</v>
      </c>
      <c r="U40" s="514">
        <v>113</v>
      </c>
      <c r="V40" s="514">
        <v>-78</v>
      </c>
    </row>
    <row r="41" spans="1:49" x14ac:dyDescent="0.25">
      <c r="M41" s="514">
        <v>11</v>
      </c>
      <c r="N41" s="20" t="s">
        <v>1816</v>
      </c>
      <c r="O41" s="514">
        <v>28</v>
      </c>
      <c r="P41" s="514">
        <v>21</v>
      </c>
      <c r="Q41" s="514">
        <v>3</v>
      </c>
      <c r="R41" s="514">
        <v>1</v>
      </c>
      <c r="S41" s="514">
        <v>14</v>
      </c>
      <c r="T41" s="514">
        <v>39</v>
      </c>
      <c r="U41" s="514">
        <v>115</v>
      </c>
      <c r="V41" s="514">
        <v>-76</v>
      </c>
    </row>
    <row r="42" spans="1:49" x14ac:dyDescent="0.25">
      <c r="M42" s="514">
        <v>12</v>
      </c>
      <c r="N42" s="20" t="s">
        <v>915</v>
      </c>
      <c r="O42" s="514">
        <v>18</v>
      </c>
      <c r="P42" s="514">
        <v>19</v>
      </c>
      <c r="Q42" s="514">
        <v>1</v>
      </c>
      <c r="R42" s="514">
        <v>1</v>
      </c>
      <c r="S42" s="514">
        <v>12</v>
      </c>
      <c r="T42" s="514">
        <v>11</v>
      </c>
      <c r="U42" s="514">
        <v>102</v>
      </c>
      <c r="V42" s="514">
        <v>-91</v>
      </c>
    </row>
    <row r="44" spans="1:49" x14ac:dyDescent="0.25">
      <c r="N44" s="218" t="s">
        <v>588</v>
      </c>
      <c r="O44" s="916" t="s">
        <v>820</v>
      </c>
      <c r="P44" s="916"/>
      <c r="Q44" s="916"/>
      <c r="R44" s="916"/>
      <c r="S44" s="916"/>
      <c r="T44" s="916"/>
      <c r="U44" s="916"/>
      <c r="V44" s="922" t="s">
        <v>825</v>
      </c>
      <c r="W44" s="922"/>
      <c r="X44" s="922"/>
      <c r="Y44" s="922"/>
      <c r="Z44" s="922"/>
      <c r="AA44" s="922"/>
      <c r="AB44" s="922"/>
      <c r="AC44" s="922"/>
      <c r="AD44" s="922"/>
      <c r="AE44" s="922"/>
      <c r="AF44" s="922"/>
      <c r="AG44" s="922"/>
      <c r="AH44" s="922"/>
      <c r="AI44" s="922"/>
      <c r="AJ44" s="922"/>
      <c r="AK44" s="922"/>
      <c r="AL44" s="922"/>
      <c r="AM44" s="922"/>
      <c r="AN44" s="922"/>
      <c r="AO44" s="922"/>
      <c r="AP44" s="922"/>
      <c r="AQ44" s="922"/>
      <c r="AR44" s="461" t="s">
        <v>1201</v>
      </c>
      <c r="AS44" s="463" t="s">
        <v>1202</v>
      </c>
      <c r="AT44" s="463" t="s">
        <v>1202</v>
      </c>
      <c r="AU44" s="463" t="s">
        <v>1202</v>
      </c>
      <c r="AV44" s="463" t="s">
        <v>1372</v>
      </c>
      <c r="AW44" s="463" t="s">
        <v>1372</v>
      </c>
    </row>
    <row r="45" spans="1:49" ht="73.5" x14ac:dyDescent="0.25">
      <c r="N45" s="278" t="s">
        <v>823</v>
      </c>
      <c r="O45" s="279" t="s">
        <v>1206</v>
      </c>
      <c r="P45" s="332" t="s">
        <v>825</v>
      </c>
      <c r="Q45" s="465" t="s">
        <v>826</v>
      </c>
      <c r="R45" s="304" t="s">
        <v>827</v>
      </c>
      <c r="S45" s="304" t="s">
        <v>828</v>
      </c>
      <c r="T45" s="304" t="s">
        <v>829</v>
      </c>
      <c r="U45" s="366" t="s">
        <v>830</v>
      </c>
      <c r="V45" s="520" t="s">
        <v>1770</v>
      </c>
      <c r="W45" s="369" t="s">
        <v>1773</v>
      </c>
      <c r="X45" s="521" t="s">
        <v>1561</v>
      </c>
      <c r="Y45" s="369" t="s">
        <v>1545</v>
      </c>
      <c r="Z45" s="521" t="s">
        <v>1729</v>
      </c>
      <c r="AA45" s="369" t="s">
        <v>118</v>
      </c>
      <c r="AB45" s="521" t="s">
        <v>1668</v>
      </c>
      <c r="AC45" s="369" t="s">
        <v>1401</v>
      </c>
      <c r="AD45" s="521" t="s">
        <v>1786</v>
      </c>
      <c r="AE45" s="369" t="s">
        <v>1787</v>
      </c>
      <c r="AF45" s="522" t="s">
        <v>1535</v>
      </c>
      <c r="AG45" s="523" t="s">
        <v>1770</v>
      </c>
      <c r="AH45" s="370" t="s">
        <v>1773</v>
      </c>
      <c r="AI45" s="369" t="s">
        <v>1561</v>
      </c>
      <c r="AJ45" s="370" t="s">
        <v>1545</v>
      </c>
      <c r="AK45" s="369" t="s">
        <v>1729</v>
      </c>
      <c r="AL45" s="370" t="s">
        <v>118</v>
      </c>
      <c r="AM45" s="369" t="s">
        <v>1668</v>
      </c>
      <c r="AN45" s="370" t="s">
        <v>1401</v>
      </c>
      <c r="AO45" s="369" t="s">
        <v>1786</v>
      </c>
      <c r="AP45" s="370" t="s">
        <v>1787</v>
      </c>
      <c r="AQ45" s="411" t="s">
        <v>1535</v>
      </c>
      <c r="AR45" s="524" t="s">
        <v>369</v>
      </c>
      <c r="AS45" s="430" t="s">
        <v>442</v>
      </c>
      <c r="AT45" s="430" t="s">
        <v>1817</v>
      </c>
      <c r="AU45" s="430" t="s">
        <v>1818</v>
      </c>
      <c r="AV45" s="430" t="s">
        <v>210</v>
      </c>
      <c r="AW45" s="430" t="s">
        <v>449</v>
      </c>
    </row>
    <row r="46" spans="1:49" x14ac:dyDescent="0.25">
      <c r="N46" s="246" t="s">
        <v>1763</v>
      </c>
      <c r="O46" s="433">
        <f t="shared" ref="O46:O59" si="0">SUM(V46:AW46)</f>
        <v>9</v>
      </c>
      <c r="P46" s="434">
        <f t="shared" ref="P46:P59" si="1">SUM(V46:AQ46)</f>
        <v>8</v>
      </c>
      <c r="Q46" s="467">
        <f t="shared" ref="Q46:Q59" si="2">SUM(AR46:AW46)</f>
        <v>1</v>
      </c>
      <c r="R46" s="308">
        <f t="shared" ref="R46:R59" si="3">SUM(V46:AF46)</f>
        <v>3</v>
      </c>
      <c r="S46" s="308">
        <f t="shared" ref="S46:S59" si="4">SUM(AG46:AQ46)</f>
        <v>5</v>
      </c>
      <c r="T46" s="308">
        <f t="shared" ref="T46:U59" si="5">V46+X46+Z46+AB46+AD46+AF46+AH46+AJ46+AL46+AN46+AP46</f>
        <v>4</v>
      </c>
      <c r="U46" s="377">
        <f t="shared" si="5"/>
        <v>4</v>
      </c>
      <c r="V46" s="383">
        <v>1</v>
      </c>
      <c r="W46" s="384">
        <v>1</v>
      </c>
      <c r="X46" s="385"/>
      <c r="Y46" s="384"/>
      <c r="Z46" s="385"/>
      <c r="AA46" s="384"/>
      <c r="AB46" s="385"/>
      <c r="AC46" s="384">
        <v>1</v>
      </c>
      <c r="AD46" s="385"/>
      <c r="AE46" s="384"/>
      <c r="AF46" s="469"/>
      <c r="AG46" s="525"/>
      <c r="AH46" s="385">
        <v>2</v>
      </c>
      <c r="AI46" s="384"/>
      <c r="AJ46" s="385"/>
      <c r="AK46" s="384">
        <v>1</v>
      </c>
      <c r="AL46" s="385"/>
      <c r="AM46" s="526">
        <v>1</v>
      </c>
      <c r="AN46" s="385">
        <v>1</v>
      </c>
      <c r="AO46" s="384"/>
      <c r="AP46" s="385"/>
      <c r="AQ46" s="386"/>
      <c r="AR46" s="471"/>
      <c r="AS46" s="436"/>
      <c r="AT46" s="436"/>
      <c r="AU46" s="436"/>
      <c r="AV46" s="527">
        <v>1</v>
      </c>
      <c r="AW46" s="436"/>
    </row>
    <row r="47" spans="1:49" x14ac:dyDescent="0.25">
      <c r="N47" s="236" t="s">
        <v>1653</v>
      </c>
      <c r="O47" s="438">
        <f t="shared" si="0"/>
        <v>8</v>
      </c>
      <c r="P47" s="138">
        <f t="shared" si="1"/>
        <v>7</v>
      </c>
      <c r="Q47" s="87">
        <f t="shared" si="2"/>
        <v>1</v>
      </c>
      <c r="R47" s="86">
        <f t="shared" si="3"/>
        <v>5</v>
      </c>
      <c r="S47" s="86">
        <f t="shared" si="4"/>
        <v>2</v>
      </c>
      <c r="T47" s="86">
        <f t="shared" si="5"/>
        <v>4</v>
      </c>
      <c r="U47" s="387">
        <f t="shared" si="5"/>
        <v>3</v>
      </c>
      <c r="V47" s="390">
        <v>1</v>
      </c>
      <c r="W47" s="89">
        <v>1</v>
      </c>
      <c r="X47" s="90"/>
      <c r="Y47" s="89"/>
      <c r="Z47" s="90"/>
      <c r="AA47" s="89">
        <v>1</v>
      </c>
      <c r="AB47" s="90"/>
      <c r="AC47" s="89"/>
      <c r="AD47" s="90">
        <v>1</v>
      </c>
      <c r="AE47" s="89"/>
      <c r="AF47" s="473">
        <v>1</v>
      </c>
      <c r="AG47" s="200"/>
      <c r="AH47" s="90"/>
      <c r="AI47" s="89"/>
      <c r="AJ47" s="90"/>
      <c r="AK47" s="89"/>
      <c r="AL47" s="90">
        <v>1</v>
      </c>
      <c r="AM47" s="89"/>
      <c r="AN47" s="90"/>
      <c r="AO47" s="89">
        <v>1</v>
      </c>
      <c r="AP47" s="90"/>
      <c r="AQ47" s="391"/>
      <c r="AR47" s="475"/>
      <c r="AS47" s="91"/>
      <c r="AT47" s="91"/>
      <c r="AU47" s="91"/>
      <c r="AV47" s="91"/>
      <c r="AW47" s="91">
        <v>1</v>
      </c>
    </row>
    <row r="48" spans="1:49" x14ac:dyDescent="0.25">
      <c r="N48" s="236" t="s">
        <v>844</v>
      </c>
      <c r="O48" s="438">
        <f t="shared" si="0"/>
        <v>7</v>
      </c>
      <c r="P48" s="138">
        <f t="shared" si="1"/>
        <v>6</v>
      </c>
      <c r="Q48" s="87">
        <f t="shared" si="2"/>
        <v>1</v>
      </c>
      <c r="R48" s="86">
        <f t="shared" si="3"/>
        <v>6</v>
      </c>
      <c r="S48" s="86">
        <f t="shared" si="4"/>
        <v>0</v>
      </c>
      <c r="T48" s="86">
        <f t="shared" si="5"/>
        <v>3</v>
      </c>
      <c r="U48" s="387">
        <f t="shared" si="5"/>
        <v>3</v>
      </c>
      <c r="V48" s="390"/>
      <c r="W48" s="89">
        <v>1</v>
      </c>
      <c r="X48" s="90">
        <v>1</v>
      </c>
      <c r="Y48" s="89"/>
      <c r="Z48" s="90"/>
      <c r="AA48" s="89"/>
      <c r="AB48" s="90">
        <v>1</v>
      </c>
      <c r="AC48" s="89">
        <v>2</v>
      </c>
      <c r="AD48" s="90">
        <v>1</v>
      </c>
      <c r="AE48" s="89"/>
      <c r="AF48" s="473"/>
      <c r="AG48" s="200"/>
      <c r="AH48" s="90"/>
      <c r="AI48" s="89"/>
      <c r="AJ48" s="90"/>
      <c r="AK48" s="89"/>
      <c r="AL48" s="90"/>
      <c r="AM48" s="89"/>
      <c r="AN48" s="90"/>
      <c r="AO48" s="89"/>
      <c r="AP48" s="90"/>
      <c r="AQ48" s="391"/>
      <c r="AR48" s="475"/>
      <c r="AS48" s="91">
        <v>1</v>
      </c>
      <c r="AT48" s="91"/>
      <c r="AU48" s="91"/>
      <c r="AV48" s="91"/>
      <c r="AW48" s="91"/>
    </row>
    <row r="49" spans="14:49" x14ac:dyDescent="0.25">
      <c r="N49" s="236" t="s">
        <v>1819</v>
      </c>
      <c r="O49" s="438">
        <f t="shared" si="0"/>
        <v>7</v>
      </c>
      <c r="P49" s="138">
        <f t="shared" si="1"/>
        <v>7</v>
      </c>
      <c r="Q49" s="87">
        <f t="shared" si="2"/>
        <v>0</v>
      </c>
      <c r="R49" s="86">
        <f t="shared" si="3"/>
        <v>5</v>
      </c>
      <c r="S49" s="86">
        <f t="shared" si="4"/>
        <v>2</v>
      </c>
      <c r="T49" s="86">
        <f t="shared" si="5"/>
        <v>4</v>
      </c>
      <c r="U49" s="387">
        <f t="shared" si="5"/>
        <v>3</v>
      </c>
      <c r="V49" s="390">
        <v>1</v>
      </c>
      <c r="W49" s="89"/>
      <c r="X49" s="90">
        <v>1</v>
      </c>
      <c r="Y49" s="89"/>
      <c r="Z49" s="90">
        <v>1</v>
      </c>
      <c r="AA49" s="89"/>
      <c r="AB49" s="90"/>
      <c r="AC49" s="89">
        <v>1</v>
      </c>
      <c r="AD49" s="90">
        <v>1</v>
      </c>
      <c r="AE49" s="89"/>
      <c r="AF49" s="473"/>
      <c r="AG49" s="200"/>
      <c r="AH49" s="90"/>
      <c r="AI49" s="89"/>
      <c r="AJ49" s="90"/>
      <c r="AK49" s="89">
        <v>1</v>
      </c>
      <c r="AL49" s="90"/>
      <c r="AM49" s="89"/>
      <c r="AN49" s="90"/>
      <c r="AO49" s="89">
        <v>1</v>
      </c>
      <c r="AP49" s="90"/>
      <c r="AQ49" s="391"/>
      <c r="AR49" s="475"/>
      <c r="AS49" s="91"/>
      <c r="AT49" s="91"/>
      <c r="AU49" s="91"/>
      <c r="AV49" s="91"/>
      <c r="AW49" s="91"/>
    </row>
    <row r="50" spans="14:49" x14ac:dyDescent="0.25">
      <c r="N50" s="236" t="s">
        <v>1711</v>
      </c>
      <c r="O50" s="438">
        <f t="shared" si="0"/>
        <v>4</v>
      </c>
      <c r="P50" s="138">
        <f t="shared" si="1"/>
        <v>4</v>
      </c>
      <c r="Q50" s="87">
        <f t="shared" si="2"/>
        <v>0</v>
      </c>
      <c r="R50" s="86">
        <f t="shared" si="3"/>
        <v>3</v>
      </c>
      <c r="S50" s="86">
        <f t="shared" si="4"/>
        <v>1</v>
      </c>
      <c r="T50" s="86">
        <f t="shared" si="5"/>
        <v>1</v>
      </c>
      <c r="U50" s="387">
        <f t="shared" si="5"/>
        <v>3</v>
      </c>
      <c r="V50" s="390"/>
      <c r="W50" s="89"/>
      <c r="X50" s="90"/>
      <c r="Y50" s="89">
        <v>2</v>
      </c>
      <c r="Z50" s="90"/>
      <c r="AA50" s="89">
        <v>1</v>
      </c>
      <c r="AB50" s="90"/>
      <c r="AC50" s="89"/>
      <c r="AD50" s="90"/>
      <c r="AE50" s="89"/>
      <c r="AF50" s="473"/>
      <c r="AG50" s="200"/>
      <c r="AH50" s="90"/>
      <c r="AI50" s="89"/>
      <c r="AJ50" s="90">
        <v>1</v>
      </c>
      <c r="AK50" s="89"/>
      <c r="AL50" s="90"/>
      <c r="AM50" s="89"/>
      <c r="AN50" s="90"/>
      <c r="AO50" s="89"/>
      <c r="AP50" s="90"/>
      <c r="AQ50" s="391"/>
      <c r="AR50" s="475"/>
      <c r="AS50" s="91"/>
      <c r="AT50" s="91"/>
      <c r="AU50" s="91"/>
      <c r="AV50" s="91"/>
      <c r="AW50" s="91"/>
    </row>
    <row r="51" spans="14:49" x14ac:dyDescent="0.25">
      <c r="N51" s="236" t="s">
        <v>841</v>
      </c>
      <c r="O51" s="438">
        <f t="shared" si="0"/>
        <v>3</v>
      </c>
      <c r="P51" s="138">
        <f t="shared" si="1"/>
        <v>1</v>
      </c>
      <c r="Q51" s="87">
        <f t="shared" si="2"/>
        <v>2</v>
      </c>
      <c r="R51" s="86">
        <f t="shared" si="3"/>
        <v>0</v>
      </c>
      <c r="S51" s="86">
        <f t="shared" si="4"/>
        <v>1</v>
      </c>
      <c r="T51" s="86">
        <f t="shared" si="5"/>
        <v>1</v>
      </c>
      <c r="U51" s="387">
        <f t="shared" si="5"/>
        <v>0</v>
      </c>
      <c r="V51" s="390"/>
      <c r="W51" s="89"/>
      <c r="X51" s="90"/>
      <c r="Y51" s="89"/>
      <c r="Z51" s="90"/>
      <c r="AA51" s="89"/>
      <c r="AB51" s="90"/>
      <c r="AC51" s="89"/>
      <c r="AD51" s="90"/>
      <c r="AE51" s="89"/>
      <c r="AF51" s="473"/>
      <c r="AG51" s="200"/>
      <c r="AH51" s="90">
        <v>1</v>
      </c>
      <c r="AI51" s="89"/>
      <c r="AJ51" s="90"/>
      <c r="AK51" s="89"/>
      <c r="AL51" s="90"/>
      <c r="AM51" s="89"/>
      <c r="AN51" s="90"/>
      <c r="AO51" s="89"/>
      <c r="AP51" s="90"/>
      <c r="AQ51" s="391"/>
      <c r="AR51" s="475"/>
      <c r="AS51" s="91"/>
      <c r="AT51" s="91">
        <v>2</v>
      </c>
      <c r="AU51" s="91"/>
      <c r="AV51" s="91"/>
      <c r="AW51" s="91"/>
    </row>
    <row r="52" spans="14:49" x14ac:dyDescent="0.25">
      <c r="N52" s="236" t="s">
        <v>1655</v>
      </c>
      <c r="O52" s="438">
        <f t="shared" si="0"/>
        <v>2</v>
      </c>
      <c r="P52" s="138">
        <f t="shared" si="1"/>
        <v>1</v>
      </c>
      <c r="Q52" s="87">
        <f t="shared" si="2"/>
        <v>1</v>
      </c>
      <c r="R52" s="86">
        <f t="shared" si="3"/>
        <v>0</v>
      </c>
      <c r="S52" s="86">
        <f t="shared" si="4"/>
        <v>1</v>
      </c>
      <c r="T52" s="86">
        <f t="shared" si="5"/>
        <v>0</v>
      </c>
      <c r="U52" s="387">
        <f t="shared" si="5"/>
        <v>1</v>
      </c>
      <c r="V52" s="390"/>
      <c r="W52" s="89"/>
      <c r="X52" s="90"/>
      <c r="Y52" s="89"/>
      <c r="Z52" s="90"/>
      <c r="AA52" s="89"/>
      <c r="AB52" s="90"/>
      <c r="AC52" s="89"/>
      <c r="AD52" s="90"/>
      <c r="AE52" s="89"/>
      <c r="AF52" s="473"/>
      <c r="AG52" s="200"/>
      <c r="AH52" s="90"/>
      <c r="AI52" s="89"/>
      <c r="AJ52" s="90"/>
      <c r="AK52" s="89"/>
      <c r="AL52" s="90"/>
      <c r="AM52" s="89"/>
      <c r="AN52" s="90"/>
      <c r="AO52" s="89">
        <v>1</v>
      </c>
      <c r="AP52" s="90"/>
      <c r="AQ52" s="391"/>
      <c r="AR52" s="475"/>
      <c r="AS52" s="91">
        <v>1</v>
      </c>
      <c r="AT52" s="91"/>
      <c r="AU52" s="91"/>
      <c r="AV52" s="91"/>
      <c r="AW52" s="91"/>
    </row>
    <row r="53" spans="14:49" x14ac:dyDescent="0.25">
      <c r="N53" s="236" t="s">
        <v>1390</v>
      </c>
      <c r="O53" s="438">
        <f t="shared" si="0"/>
        <v>2</v>
      </c>
      <c r="P53" s="138">
        <f t="shared" si="1"/>
        <v>2</v>
      </c>
      <c r="Q53" s="87">
        <f t="shared" si="2"/>
        <v>0</v>
      </c>
      <c r="R53" s="86">
        <f t="shared" si="3"/>
        <v>0</v>
      </c>
      <c r="S53" s="86">
        <f t="shared" si="4"/>
        <v>2</v>
      </c>
      <c r="T53" s="86">
        <f t="shared" si="5"/>
        <v>1</v>
      </c>
      <c r="U53" s="387">
        <f t="shared" si="5"/>
        <v>1</v>
      </c>
      <c r="V53" s="390"/>
      <c r="W53" s="89"/>
      <c r="X53" s="90"/>
      <c r="Y53" s="89"/>
      <c r="Z53" s="90"/>
      <c r="AA53" s="89"/>
      <c r="AB53" s="90"/>
      <c r="AC53" s="89"/>
      <c r="AD53" s="90"/>
      <c r="AE53" s="89"/>
      <c r="AF53" s="473"/>
      <c r="AG53" s="200"/>
      <c r="AH53" s="90"/>
      <c r="AI53" s="89"/>
      <c r="AJ53" s="90"/>
      <c r="AK53" s="89"/>
      <c r="AL53" s="90"/>
      <c r="AM53" s="89"/>
      <c r="AN53" s="90">
        <v>1</v>
      </c>
      <c r="AO53" s="89">
        <v>1</v>
      </c>
      <c r="AP53" s="90"/>
      <c r="AQ53" s="391"/>
      <c r="AR53" s="475"/>
      <c r="AS53" s="91"/>
      <c r="AT53" s="91"/>
      <c r="AU53" s="91"/>
      <c r="AV53" s="91"/>
      <c r="AW53" s="91"/>
    </row>
    <row r="54" spans="14:49" x14ac:dyDescent="0.25">
      <c r="N54" s="236" t="s">
        <v>838</v>
      </c>
      <c r="O54" s="438">
        <f t="shared" si="0"/>
        <v>2</v>
      </c>
      <c r="P54" s="138">
        <f t="shared" si="1"/>
        <v>2</v>
      </c>
      <c r="Q54" s="87">
        <f t="shared" si="2"/>
        <v>0</v>
      </c>
      <c r="R54" s="86">
        <f t="shared" si="3"/>
        <v>0</v>
      </c>
      <c r="S54" s="86">
        <f t="shared" si="4"/>
        <v>2</v>
      </c>
      <c r="T54" s="86">
        <f t="shared" si="5"/>
        <v>0</v>
      </c>
      <c r="U54" s="387">
        <f t="shared" si="5"/>
        <v>2</v>
      </c>
      <c r="V54" s="390"/>
      <c r="W54" s="89"/>
      <c r="X54" s="90"/>
      <c r="Y54" s="89"/>
      <c r="Z54" s="90"/>
      <c r="AA54" s="89"/>
      <c r="AB54" s="90"/>
      <c r="AC54" s="89"/>
      <c r="AD54" s="90"/>
      <c r="AE54" s="89"/>
      <c r="AF54" s="473"/>
      <c r="AG54" s="200"/>
      <c r="AH54" s="90"/>
      <c r="AI54" s="528">
        <v>1</v>
      </c>
      <c r="AJ54" s="90"/>
      <c r="AK54" s="89"/>
      <c r="AL54" s="90"/>
      <c r="AM54" s="89"/>
      <c r="AN54" s="90"/>
      <c r="AO54" s="89"/>
      <c r="AP54" s="90"/>
      <c r="AQ54" s="391">
        <v>1</v>
      </c>
      <c r="AR54" s="475"/>
      <c r="AS54" s="91"/>
      <c r="AT54" s="91"/>
      <c r="AU54" s="91"/>
      <c r="AV54" s="91"/>
      <c r="AW54" s="91"/>
    </row>
    <row r="55" spans="14:49" x14ac:dyDescent="0.25">
      <c r="N55" s="529" t="s">
        <v>65</v>
      </c>
      <c r="O55" s="438">
        <f t="shared" si="0"/>
        <v>2</v>
      </c>
      <c r="P55" s="138">
        <f t="shared" si="1"/>
        <v>2</v>
      </c>
      <c r="Q55" s="87">
        <f t="shared" si="2"/>
        <v>0</v>
      </c>
      <c r="R55" s="86">
        <f t="shared" si="3"/>
        <v>0</v>
      </c>
      <c r="S55" s="86">
        <f t="shared" si="4"/>
        <v>2</v>
      </c>
      <c r="T55" s="86">
        <f t="shared" si="5"/>
        <v>0</v>
      </c>
      <c r="U55" s="387">
        <f t="shared" si="5"/>
        <v>2</v>
      </c>
      <c r="V55" s="390"/>
      <c r="W55" s="89"/>
      <c r="X55" s="90"/>
      <c r="Y55" s="89"/>
      <c r="Z55" s="90"/>
      <c r="AA55" s="89"/>
      <c r="AB55" s="90"/>
      <c r="AC55" s="89"/>
      <c r="AD55" s="90"/>
      <c r="AE55" s="89"/>
      <c r="AF55" s="473"/>
      <c r="AG55" s="530"/>
      <c r="AH55" s="98"/>
      <c r="AI55" s="531">
        <v>1</v>
      </c>
      <c r="AJ55" s="98"/>
      <c r="AK55" s="97"/>
      <c r="AL55" s="98"/>
      <c r="AM55" s="531">
        <v>1</v>
      </c>
      <c r="AN55" s="98"/>
      <c r="AO55" s="97"/>
      <c r="AP55" s="98"/>
      <c r="AQ55" s="393"/>
      <c r="AR55" s="482"/>
      <c r="AS55" s="99"/>
      <c r="AT55" s="99"/>
      <c r="AU55" s="99"/>
      <c r="AV55" s="99"/>
      <c r="AW55" s="99"/>
    </row>
    <row r="56" spans="14:49" x14ac:dyDescent="0.25">
      <c r="N56" s="236" t="s">
        <v>1388</v>
      </c>
      <c r="O56" s="438">
        <f t="shared" si="0"/>
        <v>1</v>
      </c>
      <c r="P56" s="138">
        <f t="shared" si="1"/>
        <v>1</v>
      </c>
      <c r="Q56" s="87">
        <f t="shared" si="2"/>
        <v>0</v>
      </c>
      <c r="R56" s="86">
        <f t="shared" si="3"/>
        <v>0</v>
      </c>
      <c r="S56" s="86">
        <f t="shared" si="4"/>
        <v>1</v>
      </c>
      <c r="T56" s="86">
        <f t="shared" si="5"/>
        <v>0</v>
      </c>
      <c r="U56" s="387">
        <f t="shared" si="5"/>
        <v>1</v>
      </c>
      <c r="V56" s="390"/>
      <c r="W56" s="89"/>
      <c r="X56" s="90"/>
      <c r="Y56" s="89"/>
      <c r="Z56" s="90"/>
      <c r="AA56" s="89"/>
      <c r="AB56" s="90"/>
      <c r="AC56" s="89"/>
      <c r="AD56" s="90"/>
      <c r="AE56" s="89"/>
      <c r="AF56" s="473"/>
      <c r="AG56" s="530"/>
      <c r="AH56" s="98"/>
      <c r="AI56" s="97"/>
      <c r="AJ56" s="98"/>
      <c r="AK56" s="97">
        <v>1</v>
      </c>
      <c r="AL56" s="98"/>
      <c r="AM56" s="97"/>
      <c r="AN56" s="98"/>
      <c r="AO56" s="97"/>
      <c r="AP56" s="98"/>
      <c r="AQ56" s="393"/>
      <c r="AR56" s="482"/>
      <c r="AS56" s="99"/>
      <c r="AT56" s="99"/>
      <c r="AU56" s="99"/>
      <c r="AV56" s="99"/>
      <c r="AW56" s="99"/>
    </row>
    <row r="57" spans="14:49" x14ac:dyDescent="0.25">
      <c r="N57" s="236" t="s">
        <v>1820</v>
      </c>
      <c r="O57" s="438">
        <f t="shared" si="0"/>
        <v>1</v>
      </c>
      <c r="P57" s="138">
        <f t="shared" si="1"/>
        <v>1</v>
      </c>
      <c r="Q57" s="87">
        <f t="shared" si="2"/>
        <v>0</v>
      </c>
      <c r="R57" s="86">
        <f t="shared" si="3"/>
        <v>1</v>
      </c>
      <c r="S57" s="86">
        <f t="shared" si="4"/>
        <v>0</v>
      </c>
      <c r="T57" s="86">
        <f t="shared" si="5"/>
        <v>1</v>
      </c>
      <c r="U57" s="387">
        <f t="shared" si="5"/>
        <v>0</v>
      </c>
      <c r="V57" s="392"/>
      <c r="W57" s="97"/>
      <c r="X57" s="98">
        <v>1</v>
      </c>
      <c r="Y57" s="97"/>
      <c r="Z57" s="98"/>
      <c r="AA57" s="97"/>
      <c r="AB57" s="98"/>
      <c r="AC57" s="97"/>
      <c r="AD57" s="98"/>
      <c r="AE57" s="97"/>
      <c r="AF57" s="480"/>
      <c r="AG57" s="530"/>
      <c r="AH57" s="98"/>
      <c r="AI57" s="97"/>
      <c r="AJ57" s="98"/>
      <c r="AK57" s="97"/>
      <c r="AL57" s="98"/>
      <c r="AM57" s="97"/>
      <c r="AN57" s="98"/>
      <c r="AO57" s="97"/>
      <c r="AP57" s="98"/>
      <c r="AQ57" s="393"/>
      <c r="AR57" s="482"/>
      <c r="AS57" s="99"/>
      <c r="AT57" s="99"/>
      <c r="AU57" s="99"/>
      <c r="AV57" s="99"/>
      <c r="AW57" s="99"/>
    </row>
    <row r="58" spans="14:49" x14ac:dyDescent="0.25">
      <c r="N58" s="236" t="s">
        <v>1404</v>
      </c>
      <c r="O58" s="440">
        <f t="shared" si="0"/>
        <v>0</v>
      </c>
      <c r="P58" s="441">
        <f t="shared" si="1"/>
        <v>0</v>
      </c>
      <c r="Q58" s="509">
        <f t="shared" si="2"/>
        <v>0</v>
      </c>
      <c r="R58" s="396">
        <f t="shared" si="3"/>
        <v>0</v>
      </c>
      <c r="S58" s="396">
        <f t="shared" si="4"/>
        <v>0</v>
      </c>
      <c r="T58" s="396">
        <f t="shared" si="5"/>
        <v>0</v>
      </c>
      <c r="U58" s="397">
        <f t="shared" si="5"/>
        <v>0</v>
      </c>
      <c r="V58" s="401"/>
      <c r="W58" s="402"/>
      <c r="X58" s="403"/>
      <c r="Y58" s="402"/>
      <c r="Z58" s="403"/>
      <c r="AA58" s="402"/>
      <c r="AB58" s="403"/>
      <c r="AC58" s="402"/>
      <c r="AD58" s="403"/>
      <c r="AE58" s="402"/>
      <c r="AF58" s="532"/>
      <c r="AG58" s="533"/>
      <c r="AH58" s="403"/>
      <c r="AI58" s="534"/>
      <c r="AJ58" s="403"/>
      <c r="AK58" s="402"/>
      <c r="AL58" s="403"/>
      <c r="AM58" s="534"/>
      <c r="AN58" s="403"/>
      <c r="AO58" s="402"/>
      <c r="AP58" s="403"/>
      <c r="AQ58" s="404"/>
      <c r="AR58" s="482"/>
      <c r="AS58" s="99"/>
      <c r="AT58" s="99"/>
      <c r="AU58" s="99"/>
      <c r="AV58" s="99"/>
      <c r="AW58" s="99"/>
    </row>
    <row r="59" spans="14:49" x14ac:dyDescent="0.25">
      <c r="N59" s="266" t="s">
        <v>849</v>
      </c>
      <c r="O59" s="504">
        <f t="shared" si="0"/>
        <v>48</v>
      </c>
      <c r="P59" s="505">
        <f t="shared" si="1"/>
        <v>42</v>
      </c>
      <c r="Q59" s="510">
        <f t="shared" si="2"/>
        <v>6</v>
      </c>
      <c r="R59" s="318">
        <f t="shared" si="3"/>
        <v>23</v>
      </c>
      <c r="S59" s="318">
        <f t="shared" si="4"/>
        <v>19</v>
      </c>
      <c r="T59" s="318">
        <f t="shared" si="5"/>
        <v>19</v>
      </c>
      <c r="U59" s="319">
        <f t="shared" si="5"/>
        <v>23</v>
      </c>
      <c r="V59" s="535">
        <f t="shared" ref="V59:AW59" si="6">SUM(V46:V58)</f>
        <v>3</v>
      </c>
      <c r="W59" s="408">
        <f t="shared" si="6"/>
        <v>3</v>
      </c>
      <c r="X59" s="505">
        <f t="shared" si="6"/>
        <v>3</v>
      </c>
      <c r="Y59" s="408">
        <f t="shared" si="6"/>
        <v>2</v>
      </c>
      <c r="Z59" s="505">
        <f t="shared" si="6"/>
        <v>1</v>
      </c>
      <c r="AA59" s="408">
        <f t="shared" si="6"/>
        <v>2</v>
      </c>
      <c r="AB59" s="505">
        <f t="shared" si="6"/>
        <v>1</v>
      </c>
      <c r="AC59" s="408">
        <f t="shared" si="6"/>
        <v>4</v>
      </c>
      <c r="AD59" s="505">
        <f t="shared" si="6"/>
        <v>3</v>
      </c>
      <c r="AE59" s="408">
        <f t="shared" si="6"/>
        <v>0</v>
      </c>
      <c r="AF59" s="536">
        <f t="shared" si="6"/>
        <v>1</v>
      </c>
      <c r="AG59" s="537">
        <f t="shared" si="6"/>
        <v>0</v>
      </c>
      <c r="AH59" s="505">
        <f>SUM(AH46:AH58)</f>
        <v>3</v>
      </c>
      <c r="AI59" s="408">
        <f t="shared" si="6"/>
        <v>2</v>
      </c>
      <c r="AJ59" s="505">
        <f t="shared" si="6"/>
        <v>1</v>
      </c>
      <c r="AK59" s="408">
        <f t="shared" si="6"/>
        <v>3</v>
      </c>
      <c r="AL59" s="505">
        <f t="shared" si="6"/>
        <v>1</v>
      </c>
      <c r="AM59" s="408">
        <f t="shared" si="6"/>
        <v>2</v>
      </c>
      <c r="AN59" s="505">
        <f t="shared" si="6"/>
        <v>2</v>
      </c>
      <c r="AO59" s="408">
        <f t="shared" si="6"/>
        <v>4</v>
      </c>
      <c r="AP59" s="505">
        <f t="shared" si="6"/>
        <v>0</v>
      </c>
      <c r="AQ59" s="442">
        <f t="shared" si="6"/>
        <v>1</v>
      </c>
      <c r="AR59" s="487">
        <f t="shared" si="6"/>
        <v>0</v>
      </c>
      <c r="AS59" s="102">
        <f t="shared" si="6"/>
        <v>2</v>
      </c>
      <c r="AT59" s="102">
        <f t="shared" si="6"/>
        <v>2</v>
      </c>
      <c r="AU59" s="102">
        <f t="shared" si="6"/>
        <v>0</v>
      </c>
      <c r="AV59" s="102">
        <f t="shared" si="6"/>
        <v>1</v>
      </c>
      <c r="AW59" s="102">
        <f t="shared" si="6"/>
        <v>1</v>
      </c>
    </row>
    <row r="60" spans="14:49" x14ac:dyDescent="0.25">
      <c r="N60" s="189"/>
      <c r="O60" s="141"/>
      <c r="P60" s="141"/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1"/>
      <c r="AH60" s="141"/>
      <c r="AI60" s="141"/>
      <c r="AJ60" s="141"/>
      <c r="AK60" s="141"/>
      <c r="AL60" s="141"/>
      <c r="AM60" s="141"/>
      <c r="AN60" s="141"/>
      <c r="AO60" s="141"/>
      <c r="AP60" s="141"/>
      <c r="AQ60" s="141"/>
      <c r="AR60" s="141"/>
      <c r="AS60" s="141"/>
      <c r="AT60" s="141"/>
      <c r="AU60" s="141"/>
      <c r="AV60" s="141"/>
      <c r="AW60" s="141"/>
    </row>
    <row r="61" spans="14:49" x14ac:dyDescent="0.25">
      <c r="N61" s="218" t="s">
        <v>591</v>
      </c>
      <c r="O61" s="916" t="s">
        <v>820</v>
      </c>
      <c r="P61" s="916"/>
      <c r="Q61" s="916"/>
      <c r="R61" s="916"/>
      <c r="S61" s="916"/>
      <c r="T61" s="916"/>
      <c r="U61" s="916"/>
      <c r="V61" s="920" t="s">
        <v>825</v>
      </c>
      <c r="W61" s="920"/>
      <c r="X61" s="920"/>
      <c r="Y61" s="920"/>
      <c r="Z61" s="920"/>
      <c r="AA61" s="920"/>
      <c r="AB61" s="920"/>
      <c r="AC61" s="920"/>
      <c r="AD61" s="920"/>
      <c r="AE61" s="920"/>
      <c r="AF61" s="920"/>
      <c r="AG61" s="920"/>
      <c r="AH61" s="920"/>
      <c r="AI61" s="920"/>
      <c r="AJ61" s="920"/>
      <c r="AK61" s="920"/>
      <c r="AL61" s="920"/>
      <c r="AM61" s="920"/>
      <c r="AN61" s="920"/>
      <c r="AO61" s="920"/>
      <c r="AP61" s="920"/>
      <c r="AQ61" s="920"/>
      <c r="AR61" s="488"/>
      <c r="AS61" s="488"/>
      <c r="AT61" s="488"/>
      <c r="AU61" s="488"/>
      <c r="AV61" s="488"/>
      <c r="AW61" s="488"/>
    </row>
    <row r="62" spans="14:49" ht="75.75" x14ac:dyDescent="0.25">
      <c r="N62" s="278" t="s">
        <v>823</v>
      </c>
      <c r="O62" s="279" t="s">
        <v>1206</v>
      </c>
      <c r="P62" s="332" t="s">
        <v>825</v>
      </c>
      <c r="Q62" s="489"/>
      <c r="R62" s="304" t="s">
        <v>827</v>
      </c>
      <c r="S62" s="304" t="s">
        <v>828</v>
      </c>
      <c r="T62" s="304" t="s">
        <v>829</v>
      </c>
      <c r="U62" s="366" t="s">
        <v>830</v>
      </c>
      <c r="V62" s="520" t="s">
        <v>1562</v>
      </c>
      <c r="W62" s="369" t="s">
        <v>1774</v>
      </c>
      <c r="X62" s="521" t="s">
        <v>1239</v>
      </c>
      <c r="Y62" s="369" t="s">
        <v>1673</v>
      </c>
      <c r="Z62" s="521" t="s">
        <v>1780</v>
      </c>
      <c r="AA62" s="369" t="s">
        <v>1735</v>
      </c>
      <c r="AB62" s="521" t="s">
        <v>1619</v>
      </c>
      <c r="AC62" s="369" t="s">
        <v>1785</v>
      </c>
      <c r="AD62" s="521" t="s">
        <v>1612</v>
      </c>
      <c r="AE62" s="369" t="s">
        <v>1547</v>
      </c>
      <c r="AF62" s="538" t="s">
        <v>1739</v>
      </c>
      <c r="AG62" s="539" t="s">
        <v>1562</v>
      </c>
      <c r="AH62" s="521" t="s">
        <v>1774</v>
      </c>
      <c r="AI62" s="369" t="s">
        <v>1239</v>
      </c>
      <c r="AJ62" s="521" t="s">
        <v>1673</v>
      </c>
      <c r="AK62" s="369" t="s">
        <v>1780</v>
      </c>
      <c r="AL62" s="521" t="s">
        <v>1735</v>
      </c>
      <c r="AM62" s="369" t="s">
        <v>1619</v>
      </c>
      <c r="AN62" s="521" t="s">
        <v>1785</v>
      </c>
      <c r="AO62" s="369" t="s">
        <v>1612</v>
      </c>
      <c r="AP62" s="521" t="s">
        <v>1547</v>
      </c>
      <c r="AQ62" s="411" t="s">
        <v>1739</v>
      </c>
      <c r="AR62" s="490"/>
      <c r="AS62" s="490"/>
      <c r="AT62" s="490"/>
      <c r="AU62" s="490"/>
      <c r="AV62" s="490"/>
      <c r="AW62" s="490"/>
    </row>
    <row r="63" spans="14:49" x14ac:dyDescent="0.25">
      <c r="N63" s="246" t="s">
        <v>840</v>
      </c>
      <c r="O63" s="433">
        <f t="shared" ref="O63:O77" si="7">SUM(V63:AW63)</f>
        <v>18</v>
      </c>
      <c r="P63" s="434">
        <f t="shared" ref="P63:P77" si="8">SUM(V63:AQ63)</f>
        <v>18</v>
      </c>
      <c r="Q63" s="511"/>
      <c r="R63" s="308">
        <f t="shared" ref="R63:R77" si="9">SUM(V63:AF63)</f>
        <v>10</v>
      </c>
      <c r="S63" s="308">
        <f t="shared" ref="S63:S77" si="10">SUM(AG63:AQ63)</f>
        <v>8</v>
      </c>
      <c r="T63" s="308">
        <f t="shared" ref="T63:U76" si="11">V63+X63+Z63+AB63+AD63+AF63+AH63+AJ63+AL63+AN63+AP63</f>
        <v>10</v>
      </c>
      <c r="U63" s="377">
        <f t="shared" si="11"/>
        <v>8</v>
      </c>
      <c r="V63" s="383">
        <v>1</v>
      </c>
      <c r="W63" s="384"/>
      <c r="X63" s="385"/>
      <c r="Y63" s="384">
        <v>2</v>
      </c>
      <c r="Z63" s="385">
        <v>2</v>
      </c>
      <c r="AA63" s="384"/>
      <c r="AB63" s="385">
        <v>1</v>
      </c>
      <c r="AC63" s="384">
        <v>1</v>
      </c>
      <c r="AD63" s="385">
        <v>3</v>
      </c>
      <c r="AE63" s="384"/>
      <c r="AF63" s="469"/>
      <c r="AG63" s="470">
        <v>1</v>
      </c>
      <c r="AH63" s="385">
        <v>1</v>
      </c>
      <c r="AI63" s="384"/>
      <c r="AJ63" s="385"/>
      <c r="AK63" s="384"/>
      <c r="AL63" s="385">
        <v>1</v>
      </c>
      <c r="AM63" s="384"/>
      <c r="AN63" s="385">
        <v>1</v>
      </c>
      <c r="AO63" s="384">
        <v>2</v>
      </c>
      <c r="AP63" s="385"/>
      <c r="AQ63" s="386">
        <v>2</v>
      </c>
      <c r="AR63" s="143"/>
      <c r="AS63" s="143"/>
      <c r="AT63" s="143"/>
      <c r="AU63" s="143"/>
      <c r="AV63" s="143"/>
      <c r="AW63" s="143"/>
    </row>
    <row r="64" spans="14:49" x14ac:dyDescent="0.25">
      <c r="N64" s="236" t="s">
        <v>1764</v>
      </c>
      <c r="O64" s="438">
        <f t="shared" si="7"/>
        <v>9</v>
      </c>
      <c r="P64" s="138">
        <f t="shared" si="8"/>
        <v>9</v>
      </c>
      <c r="Q64" s="512"/>
      <c r="R64" s="86">
        <f t="shared" si="9"/>
        <v>6</v>
      </c>
      <c r="S64" s="86">
        <f t="shared" si="10"/>
        <v>3</v>
      </c>
      <c r="T64" s="86">
        <f t="shared" si="11"/>
        <v>6</v>
      </c>
      <c r="U64" s="387">
        <f t="shared" si="11"/>
        <v>3</v>
      </c>
      <c r="V64" s="390">
        <v>2</v>
      </c>
      <c r="W64" s="89"/>
      <c r="X64" s="90"/>
      <c r="Y64" s="89">
        <v>2</v>
      </c>
      <c r="Z64" s="90">
        <v>1</v>
      </c>
      <c r="AA64" s="89"/>
      <c r="AB64" s="90"/>
      <c r="AC64" s="89"/>
      <c r="AD64" s="90"/>
      <c r="AE64" s="89"/>
      <c r="AF64" s="473">
        <v>1</v>
      </c>
      <c r="AG64" s="474"/>
      <c r="AH64" s="90"/>
      <c r="AI64" s="89"/>
      <c r="AJ64" s="90">
        <v>2</v>
      </c>
      <c r="AK64" s="89"/>
      <c r="AL64" s="90"/>
      <c r="AM64" s="89"/>
      <c r="AN64" s="90"/>
      <c r="AO64" s="89"/>
      <c r="AP64" s="90"/>
      <c r="AQ64" s="391">
        <v>1</v>
      </c>
      <c r="AR64" s="143"/>
      <c r="AS64" s="143"/>
      <c r="AT64" s="143"/>
      <c r="AU64" s="143"/>
      <c r="AV64" s="143"/>
      <c r="AW64" s="143"/>
    </row>
    <row r="65" spans="14:49" x14ac:dyDescent="0.25">
      <c r="N65" s="236" t="s">
        <v>1713</v>
      </c>
      <c r="O65" s="438">
        <f t="shared" si="7"/>
        <v>3</v>
      </c>
      <c r="P65" s="138">
        <f t="shared" si="8"/>
        <v>3</v>
      </c>
      <c r="Q65" s="512"/>
      <c r="R65" s="86">
        <f t="shared" si="9"/>
        <v>1</v>
      </c>
      <c r="S65" s="86">
        <f t="shared" si="10"/>
        <v>2</v>
      </c>
      <c r="T65" s="86">
        <f t="shared" si="11"/>
        <v>3</v>
      </c>
      <c r="U65" s="387">
        <f t="shared" si="11"/>
        <v>0</v>
      </c>
      <c r="V65" s="390"/>
      <c r="W65" s="89"/>
      <c r="X65" s="90"/>
      <c r="Y65" s="89"/>
      <c r="Z65" s="90"/>
      <c r="AA65" s="89"/>
      <c r="AB65" s="90"/>
      <c r="AC65" s="89"/>
      <c r="AD65" s="90"/>
      <c r="AE65" s="89"/>
      <c r="AF65" s="473">
        <v>1</v>
      </c>
      <c r="AG65" s="474"/>
      <c r="AH65" s="90"/>
      <c r="AI65" s="89"/>
      <c r="AJ65" s="90">
        <v>1</v>
      </c>
      <c r="AK65" s="89"/>
      <c r="AL65" s="90">
        <v>1</v>
      </c>
      <c r="AM65" s="89"/>
      <c r="AN65" s="90"/>
      <c r="AO65" s="89"/>
      <c r="AP65" s="90"/>
      <c r="AQ65" s="391"/>
      <c r="AR65" s="143"/>
      <c r="AS65" s="143"/>
      <c r="AT65" s="143"/>
      <c r="AU65" s="143"/>
      <c r="AV65" s="143"/>
      <c r="AW65" s="143"/>
    </row>
    <row r="66" spans="14:49" x14ac:dyDescent="0.25">
      <c r="N66" s="236" t="s">
        <v>1657</v>
      </c>
      <c r="O66" s="438">
        <f t="shared" si="7"/>
        <v>3</v>
      </c>
      <c r="P66" s="138">
        <f t="shared" si="8"/>
        <v>3</v>
      </c>
      <c r="Q66" s="512"/>
      <c r="R66" s="86">
        <f t="shared" si="9"/>
        <v>2</v>
      </c>
      <c r="S66" s="86">
        <f t="shared" si="10"/>
        <v>1</v>
      </c>
      <c r="T66" s="86">
        <f t="shared" si="11"/>
        <v>1</v>
      </c>
      <c r="U66" s="387">
        <f t="shared" si="11"/>
        <v>2</v>
      </c>
      <c r="V66" s="390">
        <v>1</v>
      </c>
      <c r="W66" s="89"/>
      <c r="X66" s="90"/>
      <c r="Y66" s="89">
        <v>1</v>
      </c>
      <c r="Z66" s="90"/>
      <c r="AA66" s="89"/>
      <c r="AB66" s="90"/>
      <c r="AC66" s="89"/>
      <c r="AD66" s="90"/>
      <c r="AE66" s="89"/>
      <c r="AF66" s="473"/>
      <c r="AG66" s="474"/>
      <c r="AH66" s="90"/>
      <c r="AI66" s="89"/>
      <c r="AJ66" s="90"/>
      <c r="AK66" s="89">
        <v>1</v>
      </c>
      <c r="AL66" s="90"/>
      <c r="AM66" s="89"/>
      <c r="AN66" s="90"/>
      <c r="AO66" s="89"/>
      <c r="AP66" s="90"/>
      <c r="AQ66" s="391"/>
      <c r="AR66" s="143"/>
      <c r="AS66" s="143"/>
      <c r="AT66" s="143"/>
      <c r="AU66" s="143"/>
      <c r="AV66" s="143"/>
      <c r="AW66" s="143"/>
    </row>
    <row r="67" spans="14:49" x14ac:dyDescent="0.25">
      <c r="N67" s="236" t="s">
        <v>1406</v>
      </c>
      <c r="O67" s="438">
        <f t="shared" si="7"/>
        <v>1</v>
      </c>
      <c r="P67" s="138">
        <f t="shared" si="8"/>
        <v>1</v>
      </c>
      <c r="Q67" s="512"/>
      <c r="R67" s="86">
        <f t="shared" si="9"/>
        <v>0</v>
      </c>
      <c r="S67" s="86">
        <f t="shared" si="10"/>
        <v>1</v>
      </c>
      <c r="T67" s="86">
        <f t="shared" si="11"/>
        <v>1</v>
      </c>
      <c r="U67" s="387">
        <f t="shared" si="11"/>
        <v>0</v>
      </c>
      <c r="V67" s="390"/>
      <c r="W67" s="89"/>
      <c r="X67" s="90"/>
      <c r="Y67" s="89"/>
      <c r="Z67" s="90"/>
      <c r="AA67" s="89"/>
      <c r="AB67" s="90"/>
      <c r="AC67" s="89"/>
      <c r="AD67" s="90"/>
      <c r="AE67" s="89"/>
      <c r="AF67" s="473"/>
      <c r="AG67" s="474"/>
      <c r="AH67" s="90">
        <v>1</v>
      </c>
      <c r="AI67" s="89"/>
      <c r="AJ67" s="90"/>
      <c r="AK67" s="89"/>
      <c r="AL67" s="90"/>
      <c r="AM67" s="89"/>
      <c r="AN67" s="90"/>
      <c r="AO67" s="89"/>
      <c r="AP67" s="90"/>
      <c r="AQ67" s="391"/>
      <c r="AR67" s="143"/>
      <c r="AS67" s="143"/>
      <c r="AT67" s="143"/>
      <c r="AU67" s="143"/>
      <c r="AV67" s="143"/>
      <c r="AW67" s="143"/>
    </row>
    <row r="68" spans="14:49" x14ac:dyDescent="0.25">
      <c r="N68" s="236" t="s">
        <v>1391</v>
      </c>
      <c r="O68" s="438">
        <f t="shared" si="7"/>
        <v>2</v>
      </c>
      <c r="P68" s="138">
        <f t="shared" si="8"/>
        <v>2</v>
      </c>
      <c r="Q68" s="512"/>
      <c r="R68" s="86">
        <f t="shared" si="9"/>
        <v>1</v>
      </c>
      <c r="S68" s="86">
        <f t="shared" si="10"/>
        <v>1</v>
      </c>
      <c r="T68" s="86">
        <f t="shared" si="11"/>
        <v>1</v>
      </c>
      <c r="U68" s="387">
        <f t="shared" si="11"/>
        <v>1</v>
      </c>
      <c r="V68" s="390"/>
      <c r="W68" s="89"/>
      <c r="X68" s="90"/>
      <c r="Y68" s="89">
        <v>1</v>
      </c>
      <c r="Z68" s="90"/>
      <c r="AA68" s="89"/>
      <c r="AB68" s="90"/>
      <c r="AC68" s="89"/>
      <c r="AD68" s="90"/>
      <c r="AE68" s="89"/>
      <c r="AF68" s="473"/>
      <c r="AG68" s="474"/>
      <c r="AH68" s="90"/>
      <c r="AI68" s="89"/>
      <c r="AJ68" s="90"/>
      <c r="AK68" s="89"/>
      <c r="AL68" s="90">
        <v>1</v>
      </c>
      <c r="AM68" s="89"/>
      <c r="AN68" s="90"/>
      <c r="AO68" s="89"/>
      <c r="AP68" s="90"/>
      <c r="AQ68" s="391"/>
      <c r="AR68" s="143"/>
      <c r="AS68" s="143"/>
      <c r="AT68" s="143"/>
      <c r="AU68" s="143"/>
      <c r="AV68" s="143"/>
      <c r="AW68" s="143"/>
    </row>
    <row r="69" spans="14:49" x14ac:dyDescent="0.25">
      <c r="N69" s="236" t="s">
        <v>1821</v>
      </c>
      <c r="O69" s="438">
        <f t="shared" si="7"/>
        <v>1</v>
      </c>
      <c r="P69" s="138">
        <f t="shared" si="8"/>
        <v>1</v>
      </c>
      <c r="Q69" s="512"/>
      <c r="R69" s="86">
        <f t="shared" si="9"/>
        <v>1</v>
      </c>
      <c r="S69" s="86">
        <f t="shared" si="10"/>
        <v>0</v>
      </c>
      <c r="T69" s="86">
        <f t="shared" si="11"/>
        <v>1</v>
      </c>
      <c r="U69" s="387">
        <f t="shared" si="11"/>
        <v>0</v>
      </c>
      <c r="V69" s="390">
        <v>1</v>
      </c>
      <c r="W69" s="89"/>
      <c r="X69" s="90"/>
      <c r="Y69" s="89"/>
      <c r="Z69" s="90"/>
      <c r="AA69" s="89"/>
      <c r="AB69" s="90"/>
      <c r="AC69" s="89"/>
      <c r="AD69" s="90"/>
      <c r="AE69" s="89"/>
      <c r="AF69" s="473"/>
      <c r="AG69" s="474"/>
      <c r="AH69" s="90"/>
      <c r="AI69" s="89"/>
      <c r="AJ69" s="90"/>
      <c r="AK69" s="89"/>
      <c r="AL69" s="90"/>
      <c r="AM69" s="89"/>
      <c r="AN69" s="90"/>
      <c r="AO69" s="89"/>
      <c r="AP69" s="90"/>
      <c r="AQ69" s="391"/>
      <c r="AR69" s="143"/>
      <c r="AS69" s="143"/>
      <c r="AT69" s="143"/>
      <c r="AU69" s="143"/>
      <c r="AV69" s="143"/>
      <c r="AW69" s="143"/>
    </row>
    <row r="70" spans="14:49" x14ac:dyDescent="0.25">
      <c r="N70" s="236" t="s">
        <v>841</v>
      </c>
      <c r="O70" s="438">
        <f t="shared" si="7"/>
        <v>1</v>
      </c>
      <c r="P70" s="138">
        <f t="shared" si="8"/>
        <v>1</v>
      </c>
      <c r="Q70" s="512"/>
      <c r="R70" s="86">
        <f t="shared" si="9"/>
        <v>1</v>
      </c>
      <c r="S70" s="86">
        <f t="shared" si="10"/>
        <v>0</v>
      </c>
      <c r="T70" s="86">
        <f t="shared" si="11"/>
        <v>0</v>
      </c>
      <c r="U70" s="387">
        <f t="shared" si="11"/>
        <v>1</v>
      </c>
      <c r="V70" s="390"/>
      <c r="W70" s="89"/>
      <c r="X70" s="90"/>
      <c r="Y70" s="89"/>
      <c r="Z70" s="90"/>
      <c r="AA70" s="89">
        <v>1</v>
      </c>
      <c r="AB70" s="90"/>
      <c r="AC70" s="89"/>
      <c r="AD70" s="90"/>
      <c r="AE70" s="89"/>
      <c r="AF70" s="473"/>
      <c r="AG70" s="474"/>
      <c r="AH70" s="90"/>
      <c r="AI70" s="89"/>
      <c r="AJ70" s="90"/>
      <c r="AK70" s="89"/>
      <c r="AL70" s="90"/>
      <c r="AM70" s="89"/>
      <c r="AN70" s="90"/>
      <c r="AO70" s="89"/>
      <c r="AP70" s="90"/>
      <c r="AQ70" s="391"/>
      <c r="AR70" s="143"/>
      <c r="AS70" s="143"/>
      <c r="AT70" s="143"/>
      <c r="AU70" s="143"/>
      <c r="AV70" s="143"/>
      <c r="AW70" s="143"/>
    </row>
    <row r="71" spans="14:49" x14ac:dyDescent="0.25">
      <c r="N71" s="540" t="s">
        <v>1822</v>
      </c>
      <c r="O71" s="438">
        <f t="shared" si="7"/>
        <v>2</v>
      </c>
      <c r="P71" s="138">
        <f t="shared" si="8"/>
        <v>2</v>
      </c>
      <c r="Q71" s="512"/>
      <c r="R71" s="86">
        <f t="shared" si="9"/>
        <v>2</v>
      </c>
      <c r="S71" s="86">
        <f t="shared" si="10"/>
        <v>0</v>
      </c>
      <c r="T71" s="86">
        <f t="shared" si="11"/>
        <v>1</v>
      </c>
      <c r="U71" s="387">
        <f t="shared" si="11"/>
        <v>1</v>
      </c>
      <c r="V71" s="390"/>
      <c r="W71" s="89"/>
      <c r="X71" s="90"/>
      <c r="Y71" s="89"/>
      <c r="Z71" s="90"/>
      <c r="AA71" s="89"/>
      <c r="AB71" s="90">
        <v>1</v>
      </c>
      <c r="AC71" s="89">
        <v>1</v>
      </c>
      <c r="AD71" s="90"/>
      <c r="AE71" s="89"/>
      <c r="AF71" s="473"/>
      <c r="AG71" s="474"/>
      <c r="AH71" s="90"/>
      <c r="AI71" s="89"/>
      <c r="AJ71" s="90"/>
      <c r="AK71" s="89"/>
      <c r="AL71" s="90"/>
      <c r="AM71" s="89"/>
      <c r="AN71" s="90"/>
      <c r="AO71" s="89"/>
      <c r="AP71" s="90"/>
      <c r="AQ71" s="391"/>
      <c r="AR71" s="143"/>
      <c r="AS71" s="143"/>
      <c r="AT71" s="143"/>
      <c r="AU71" s="143"/>
      <c r="AV71" s="143"/>
      <c r="AW71" s="143"/>
    </row>
    <row r="72" spans="14:49" x14ac:dyDescent="0.25">
      <c r="N72" s="529" t="s">
        <v>1823</v>
      </c>
      <c r="O72" s="438">
        <f t="shared" si="7"/>
        <v>3</v>
      </c>
      <c r="P72" s="138">
        <f t="shared" si="8"/>
        <v>3</v>
      </c>
      <c r="Q72" s="512"/>
      <c r="R72" s="86">
        <f t="shared" si="9"/>
        <v>3</v>
      </c>
      <c r="S72" s="86">
        <f t="shared" si="10"/>
        <v>0</v>
      </c>
      <c r="T72" s="86">
        <f t="shared" si="11"/>
        <v>3</v>
      </c>
      <c r="U72" s="387">
        <f t="shared" si="11"/>
        <v>0</v>
      </c>
      <c r="V72" s="390"/>
      <c r="W72" s="89"/>
      <c r="X72" s="90"/>
      <c r="Y72" s="89"/>
      <c r="Z72" s="90"/>
      <c r="AA72" s="89"/>
      <c r="AB72" s="90"/>
      <c r="AC72" s="89"/>
      <c r="AD72" s="90">
        <v>1</v>
      </c>
      <c r="AE72" s="89"/>
      <c r="AF72" s="473">
        <v>2</v>
      </c>
      <c r="AG72" s="474"/>
      <c r="AH72" s="90"/>
      <c r="AI72" s="89"/>
      <c r="AJ72" s="90"/>
      <c r="AK72" s="89"/>
      <c r="AL72" s="90"/>
      <c r="AM72" s="89"/>
      <c r="AN72" s="90"/>
      <c r="AO72" s="89"/>
      <c r="AP72" s="90"/>
      <c r="AQ72" s="541"/>
      <c r="AR72" s="143"/>
      <c r="AS72" s="143"/>
      <c r="AT72" s="143"/>
      <c r="AU72" s="143"/>
      <c r="AV72" s="143"/>
      <c r="AW72" s="143"/>
    </row>
    <row r="73" spans="14:49" x14ac:dyDescent="0.25">
      <c r="N73" s="529" t="s">
        <v>844</v>
      </c>
      <c r="O73" s="438">
        <f t="shared" si="7"/>
        <v>1</v>
      </c>
      <c r="P73" s="138">
        <f>SUM(V73:AQ73)</f>
        <v>1</v>
      </c>
      <c r="Q73" s="512"/>
      <c r="R73" s="86">
        <f>SUM(V73:AF73)</f>
        <v>0</v>
      </c>
      <c r="S73" s="86">
        <f>SUM(AG73:AQ73)</f>
        <v>1</v>
      </c>
      <c r="T73" s="86">
        <f>V73+X73+Z73+AB73+AD73+AF73+AH73+AJ73+AL73+AN73+AP73</f>
        <v>1</v>
      </c>
      <c r="U73" s="387">
        <f>W73+Y73+AA73+AC73+AE73+AG73+AI73+AK73+AM73+AO73+AQ73</f>
        <v>0</v>
      </c>
      <c r="V73" s="390"/>
      <c r="W73" s="89"/>
      <c r="X73" s="90"/>
      <c r="Y73" s="89"/>
      <c r="Z73" s="90"/>
      <c r="AA73" s="89"/>
      <c r="AB73" s="90"/>
      <c r="AC73" s="89"/>
      <c r="AD73" s="90"/>
      <c r="AE73" s="89"/>
      <c r="AF73" s="473"/>
      <c r="AG73" s="474"/>
      <c r="AH73" s="90"/>
      <c r="AI73" s="89"/>
      <c r="AJ73" s="90">
        <v>1</v>
      </c>
      <c r="AK73" s="89"/>
      <c r="AL73" s="90"/>
      <c r="AM73" s="89"/>
      <c r="AN73" s="90"/>
      <c r="AO73" s="89"/>
      <c r="AP73" s="90"/>
      <c r="AQ73" s="391"/>
      <c r="AR73" s="143"/>
      <c r="AS73" s="143"/>
      <c r="AT73" s="143"/>
      <c r="AU73" s="143"/>
      <c r="AV73" s="143"/>
      <c r="AW73" s="143"/>
    </row>
    <row r="74" spans="14:49" x14ac:dyDescent="0.25">
      <c r="N74" s="529" t="s">
        <v>838</v>
      </c>
      <c r="O74" s="438">
        <f t="shared" si="7"/>
        <v>3</v>
      </c>
      <c r="P74" s="138">
        <f>SUM(V74:AQ74)</f>
        <v>3</v>
      </c>
      <c r="Q74" s="512"/>
      <c r="R74" s="86">
        <f>SUM(V74:AF74)</f>
        <v>0</v>
      </c>
      <c r="S74" s="86">
        <f>SUM(AG74:AQ74)</f>
        <v>3</v>
      </c>
      <c r="T74" s="86">
        <f>V74+X74+Z74+AB74+AD74+AF74+AH74+AJ74+AL74+AN74+AP74</f>
        <v>3</v>
      </c>
      <c r="U74" s="387">
        <f>W74+Y74+AA74+AC74+AE74+AG74+AI74+AK74+AM74+AO74+AQ74</f>
        <v>0</v>
      </c>
      <c r="V74" s="390"/>
      <c r="W74" s="89"/>
      <c r="X74" s="90"/>
      <c r="Y74" s="89"/>
      <c r="Z74" s="90"/>
      <c r="AA74" s="89"/>
      <c r="AB74" s="90"/>
      <c r="AC74" s="89"/>
      <c r="AD74" s="90"/>
      <c r="AE74" s="89"/>
      <c r="AF74" s="473"/>
      <c r="AG74" s="474"/>
      <c r="AH74" s="90"/>
      <c r="AI74" s="89"/>
      <c r="AJ74" s="90">
        <v>2</v>
      </c>
      <c r="AK74" s="89"/>
      <c r="AL74" s="90"/>
      <c r="AM74" s="528"/>
      <c r="AN74" s="90">
        <v>1</v>
      </c>
      <c r="AO74" s="89"/>
      <c r="AP74" s="90"/>
      <c r="AQ74" s="391"/>
      <c r="AR74" s="143"/>
      <c r="AS74" s="143"/>
      <c r="AT74" s="143"/>
      <c r="AU74" s="143"/>
      <c r="AV74" s="143"/>
      <c r="AW74" s="143"/>
    </row>
    <row r="75" spans="14:49" x14ac:dyDescent="0.25">
      <c r="N75" s="236" t="s">
        <v>845</v>
      </c>
      <c r="O75" s="438">
        <f t="shared" si="7"/>
        <v>2</v>
      </c>
      <c r="P75" s="138">
        <f t="shared" si="8"/>
        <v>2</v>
      </c>
      <c r="Q75" s="512"/>
      <c r="R75" s="86">
        <f t="shared" si="9"/>
        <v>0</v>
      </c>
      <c r="S75" s="86">
        <f t="shared" si="10"/>
        <v>2</v>
      </c>
      <c r="T75" s="86">
        <f t="shared" si="11"/>
        <v>2</v>
      </c>
      <c r="U75" s="387">
        <f t="shared" si="11"/>
        <v>0</v>
      </c>
      <c r="V75" s="390"/>
      <c r="W75" s="89"/>
      <c r="X75" s="90"/>
      <c r="Y75" s="89"/>
      <c r="Z75" s="90"/>
      <c r="AA75" s="89"/>
      <c r="AB75" s="90"/>
      <c r="AC75" s="89"/>
      <c r="AD75" s="90"/>
      <c r="AE75" s="89"/>
      <c r="AF75" s="473"/>
      <c r="AG75" s="474"/>
      <c r="AH75" s="90"/>
      <c r="AI75" s="89"/>
      <c r="AJ75" s="90"/>
      <c r="AK75" s="89"/>
      <c r="AL75" s="90"/>
      <c r="AM75" s="89"/>
      <c r="AN75" s="90">
        <v>1</v>
      </c>
      <c r="AO75" s="89"/>
      <c r="AP75" s="90">
        <v>1</v>
      </c>
      <c r="AQ75" s="391"/>
      <c r="AR75" s="143"/>
      <c r="AS75" s="143"/>
      <c r="AT75" s="143"/>
      <c r="AU75" s="143"/>
      <c r="AV75" s="143"/>
      <c r="AW75" s="143"/>
    </row>
    <row r="76" spans="14:49" x14ac:dyDescent="0.25">
      <c r="N76" s="236" t="s">
        <v>537</v>
      </c>
      <c r="O76" s="440">
        <f t="shared" si="7"/>
        <v>4</v>
      </c>
      <c r="P76" s="441">
        <f t="shared" si="8"/>
        <v>4</v>
      </c>
      <c r="Q76" s="542"/>
      <c r="R76" s="396">
        <f t="shared" si="9"/>
        <v>1</v>
      </c>
      <c r="S76" s="396">
        <f t="shared" si="10"/>
        <v>3</v>
      </c>
      <c r="T76" s="396">
        <f t="shared" si="11"/>
        <v>1</v>
      </c>
      <c r="U76" s="397">
        <f t="shared" si="11"/>
        <v>3</v>
      </c>
      <c r="V76" s="390"/>
      <c r="W76" s="89"/>
      <c r="X76" s="90"/>
      <c r="Y76" s="89">
        <v>1</v>
      </c>
      <c r="Z76" s="90"/>
      <c r="AA76" s="89"/>
      <c r="AB76" s="90"/>
      <c r="AC76" s="89"/>
      <c r="AD76" s="90"/>
      <c r="AE76" s="89"/>
      <c r="AF76" s="473"/>
      <c r="AG76" s="474"/>
      <c r="AH76" s="90"/>
      <c r="AI76" s="89"/>
      <c r="AJ76" s="90"/>
      <c r="AK76" s="89">
        <v>1</v>
      </c>
      <c r="AL76" s="90"/>
      <c r="AM76" s="89">
        <v>1</v>
      </c>
      <c r="AN76" s="90">
        <v>1</v>
      </c>
      <c r="AO76" s="89"/>
      <c r="AP76" s="90"/>
      <c r="AQ76" s="391"/>
      <c r="AR76" s="143"/>
      <c r="AS76" s="143"/>
      <c r="AT76" s="143"/>
      <c r="AU76" s="143"/>
      <c r="AV76" s="143"/>
      <c r="AW76" s="143"/>
    </row>
    <row r="77" spans="14:49" x14ac:dyDescent="0.25">
      <c r="N77" s="266" t="s">
        <v>849</v>
      </c>
      <c r="O77" s="484">
        <f t="shared" si="7"/>
        <v>53</v>
      </c>
      <c r="P77" s="104">
        <f t="shared" si="8"/>
        <v>53</v>
      </c>
      <c r="Q77" s="506"/>
      <c r="R77" s="101">
        <f t="shared" si="9"/>
        <v>28</v>
      </c>
      <c r="S77" s="101">
        <f t="shared" si="10"/>
        <v>25</v>
      </c>
      <c r="T77" s="101">
        <f>V77+X77+Z77+AB77+AD77+AF77+AH77+AJ77+AL77+AN77+AP77</f>
        <v>34</v>
      </c>
      <c r="U77" s="270">
        <f>W77+Y77+AA77+AC77+AE77+AG77+AI77+AK77+AM77+AO77+AQ77</f>
        <v>19</v>
      </c>
      <c r="V77" s="346">
        <f t="shared" ref="V77:AQ77" si="12">SUM(V63:V76)</f>
        <v>5</v>
      </c>
      <c r="W77" s="543">
        <f t="shared" si="12"/>
        <v>0</v>
      </c>
      <c r="X77" s="268">
        <f t="shared" si="12"/>
        <v>0</v>
      </c>
      <c r="Y77" s="543">
        <f t="shared" si="12"/>
        <v>7</v>
      </c>
      <c r="Z77" s="268">
        <f t="shared" si="12"/>
        <v>3</v>
      </c>
      <c r="AA77" s="543">
        <f t="shared" si="12"/>
        <v>1</v>
      </c>
      <c r="AB77" s="268">
        <f t="shared" si="12"/>
        <v>2</v>
      </c>
      <c r="AC77" s="543">
        <f t="shared" si="12"/>
        <v>2</v>
      </c>
      <c r="AD77" s="268">
        <f t="shared" si="12"/>
        <v>4</v>
      </c>
      <c r="AE77" s="543">
        <f t="shared" si="12"/>
        <v>0</v>
      </c>
      <c r="AF77" s="301">
        <f t="shared" si="12"/>
        <v>4</v>
      </c>
      <c r="AG77" s="486">
        <f t="shared" si="12"/>
        <v>1</v>
      </c>
      <c r="AH77" s="268">
        <f t="shared" si="12"/>
        <v>2</v>
      </c>
      <c r="AI77" s="543">
        <f t="shared" si="12"/>
        <v>0</v>
      </c>
      <c r="AJ77" s="268">
        <f t="shared" si="12"/>
        <v>6</v>
      </c>
      <c r="AK77" s="543">
        <f t="shared" si="12"/>
        <v>2</v>
      </c>
      <c r="AL77" s="268">
        <f t="shared" si="12"/>
        <v>3</v>
      </c>
      <c r="AM77" s="543">
        <f t="shared" si="12"/>
        <v>1</v>
      </c>
      <c r="AN77" s="268">
        <f t="shared" si="12"/>
        <v>4</v>
      </c>
      <c r="AO77" s="543">
        <f t="shared" si="12"/>
        <v>2</v>
      </c>
      <c r="AP77" s="268">
        <f t="shared" si="12"/>
        <v>1</v>
      </c>
      <c r="AQ77" s="299">
        <f t="shared" si="12"/>
        <v>3</v>
      </c>
      <c r="AR77" s="141"/>
      <c r="AS77" s="141"/>
      <c r="AT77" s="141"/>
      <c r="AU77" s="141"/>
      <c r="AV77" s="141"/>
      <c r="AW77" s="141"/>
    </row>
    <row r="78" spans="14:49" x14ac:dyDescent="0.25">
      <c r="N78"/>
      <c r="O78"/>
      <c r="P78"/>
      <c r="Q78"/>
      <c r="R78"/>
      <c r="S78"/>
      <c r="T78"/>
      <c r="U78"/>
      <c r="V78" s="544"/>
      <c r="W78" s="544"/>
      <c r="X78" s="544"/>
      <c r="Y78" s="544"/>
      <c r="Z78" s="544"/>
      <c r="AA78" s="544"/>
      <c r="AB78" s="544"/>
      <c r="AC78" s="544"/>
      <c r="AD78" s="544"/>
      <c r="AE78" s="544"/>
      <c r="AF78" s="544"/>
      <c r="AG78" s="544"/>
      <c r="AH78" s="544"/>
      <c r="AI78" s="544"/>
      <c r="AJ78" s="544"/>
      <c r="AK78" s="544"/>
      <c r="AL78" s="544"/>
      <c r="AM78" s="544"/>
      <c r="AN78" s="544"/>
      <c r="AO78" s="544"/>
      <c r="AP78" s="544"/>
      <c r="AQ78" s="544"/>
      <c r="AR78"/>
      <c r="AS78"/>
      <c r="AT78"/>
      <c r="AU78"/>
      <c r="AV78"/>
      <c r="AW78"/>
    </row>
    <row r="79" spans="14:49" x14ac:dyDescent="0.25">
      <c r="N79" s="218" t="s">
        <v>594</v>
      </c>
      <c r="O79" s="916" t="s">
        <v>820</v>
      </c>
      <c r="P79" s="916"/>
      <c r="Q79" s="916"/>
      <c r="R79" s="916"/>
      <c r="S79" s="916"/>
      <c r="T79" s="916"/>
      <c r="U79" s="916"/>
      <c r="V79" s="917" t="s">
        <v>825</v>
      </c>
      <c r="W79" s="917"/>
      <c r="X79" s="917"/>
      <c r="Y79" s="917"/>
      <c r="Z79" s="917"/>
      <c r="AA79" s="917"/>
      <c r="AB79" s="917"/>
      <c r="AC79" s="917"/>
      <c r="AD79" s="917"/>
      <c r="AE79" s="917"/>
      <c r="AF79" s="917"/>
      <c r="AG79" s="917"/>
      <c r="AH79" s="917"/>
      <c r="AI79" s="917"/>
      <c r="AJ79" s="917"/>
      <c r="AK79" s="917"/>
      <c r="AL79" s="917"/>
      <c r="AM79" s="917"/>
      <c r="AN79" s="917"/>
      <c r="AO79" s="917"/>
      <c r="AP79" s="917"/>
      <c r="AQ79" s="917"/>
      <c r="AR79"/>
      <c r="AS79"/>
      <c r="AT79"/>
      <c r="AU79"/>
      <c r="AV79"/>
      <c r="AW79"/>
    </row>
    <row r="80" spans="14:49" ht="75.75" x14ac:dyDescent="0.25">
      <c r="N80" s="278" t="s">
        <v>823</v>
      </c>
      <c r="O80" s="279" t="s">
        <v>1206</v>
      </c>
      <c r="P80" s="332" t="s">
        <v>825</v>
      </c>
      <c r="Q80" s="489"/>
      <c r="R80" s="304" t="s">
        <v>827</v>
      </c>
      <c r="S80" s="304" t="s">
        <v>828</v>
      </c>
      <c r="T80" s="304" t="s">
        <v>829</v>
      </c>
      <c r="U80" s="366" t="s">
        <v>830</v>
      </c>
      <c r="V80" s="545" t="s">
        <v>1771</v>
      </c>
      <c r="W80" s="374" t="s">
        <v>1731</v>
      </c>
      <c r="X80" s="374" t="s">
        <v>1775</v>
      </c>
      <c r="Y80" s="375" t="s">
        <v>1256</v>
      </c>
      <c r="Z80" s="374" t="s">
        <v>1725</v>
      </c>
      <c r="AA80" s="375" t="s">
        <v>1781</v>
      </c>
      <c r="AB80" s="374" t="s">
        <v>1783</v>
      </c>
      <c r="AC80" s="375" t="s">
        <v>1737</v>
      </c>
      <c r="AD80" s="374" t="s">
        <v>1688</v>
      </c>
      <c r="AE80" s="375" t="s">
        <v>1749</v>
      </c>
      <c r="AF80" s="546" t="s">
        <v>1546</v>
      </c>
      <c r="AG80" s="547" t="s">
        <v>1771</v>
      </c>
      <c r="AH80" s="548" t="s">
        <v>1731</v>
      </c>
      <c r="AI80" s="548" t="s">
        <v>1775</v>
      </c>
      <c r="AJ80" s="374" t="s">
        <v>1256</v>
      </c>
      <c r="AK80" s="548" t="s">
        <v>1725</v>
      </c>
      <c r="AL80" s="374" t="s">
        <v>1781</v>
      </c>
      <c r="AM80" s="548" t="s">
        <v>1783</v>
      </c>
      <c r="AN80" s="374" t="s">
        <v>1737</v>
      </c>
      <c r="AO80" s="548" t="s">
        <v>1688</v>
      </c>
      <c r="AP80" s="374" t="s">
        <v>1749</v>
      </c>
      <c r="AQ80" s="549" t="s">
        <v>1546</v>
      </c>
      <c r="AR80"/>
      <c r="AS80"/>
      <c r="AT80"/>
      <c r="AU80"/>
      <c r="AV80"/>
      <c r="AW80"/>
    </row>
    <row r="81" spans="14:49" x14ac:dyDescent="0.25">
      <c r="N81" s="529" t="s">
        <v>1824</v>
      </c>
      <c r="O81" s="433">
        <f t="shared" ref="O81:O99" si="13">SUM(V81:AW81)</f>
        <v>7</v>
      </c>
      <c r="P81" s="434">
        <f t="shared" ref="P81:P99" si="14">SUM(V81:AQ81)</f>
        <v>7</v>
      </c>
      <c r="Q81" s="511"/>
      <c r="R81" s="308">
        <f t="shared" ref="R81:R95" si="15">SUM(V81:AF81)</f>
        <v>2</v>
      </c>
      <c r="S81" s="308">
        <f t="shared" ref="S81:S99" si="16">SUM(AG81:AQ81)</f>
        <v>5</v>
      </c>
      <c r="T81" s="308">
        <f>V81+Y81+AA81+AC81+AE81+AH81+AI81+AK81+AM81+AO81+AQ81</f>
        <v>3</v>
      </c>
      <c r="U81" s="550">
        <f>W81+X81+Z81+AB81+AD81+AF81+AG81+AJ81+AL81+AN81+AP81</f>
        <v>4</v>
      </c>
      <c r="V81" s="385"/>
      <c r="W81" s="384"/>
      <c r="X81" s="384"/>
      <c r="Y81" s="385"/>
      <c r="Z81" s="384"/>
      <c r="AA81" s="385"/>
      <c r="AB81" s="384"/>
      <c r="AC81" s="385">
        <v>2</v>
      </c>
      <c r="AD81" s="384"/>
      <c r="AE81" s="385"/>
      <c r="AF81" s="384"/>
      <c r="AG81" s="384">
        <v>1</v>
      </c>
      <c r="AH81" s="385"/>
      <c r="AI81" s="385"/>
      <c r="AJ81" s="384"/>
      <c r="AK81" s="385">
        <v>1</v>
      </c>
      <c r="AL81" s="384">
        <v>1</v>
      </c>
      <c r="AM81" s="385"/>
      <c r="AN81" s="384">
        <v>2</v>
      </c>
      <c r="AO81" s="385"/>
      <c r="AP81" s="384"/>
      <c r="AQ81" s="469"/>
      <c r="AR81"/>
      <c r="AS81"/>
      <c r="AT81"/>
      <c r="AU81"/>
      <c r="AV81"/>
      <c r="AW81"/>
    </row>
    <row r="82" spans="14:49" x14ac:dyDescent="0.25">
      <c r="N82" s="529" t="s">
        <v>122</v>
      </c>
      <c r="O82" s="438">
        <f t="shared" si="13"/>
        <v>1</v>
      </c>
      <c r="P82" s="138">
        <f t="shared" si="14"/>
        <v>1</v>
      </c>
      <c r="Q82" s="512"/>
      <c r="R82" s="86">
        <f t="shared" si="15"/>
        <v>1</v>
      </c>
      <c r="S82" s="86">
        <f t="shared" si="16"/>
        <v>0</v>
      </c>
      <c r="T82" s="86">
        <f t="shared" ref="T82:T95" si="17">V82+Y82+AA82+AC82+AE82+AH82+AI82+AK82+AM82+AO82+AQ82</f>
        <v>0</v>
      </c>
      <c r="U82" s="88">
        <f t="shared" ref="U82:U95" si="18">W82+X82+Z82+AB82+AD82+AF82+AG82+AJ82+AL82+AN82+AP82</f>
        <v>1</v>
      </c>
      <c r="V82" s="90"/>
      <c r="W82" s="89">
        <v>1</v>
      </c>
      <c r="X82" s="89"/>
      <c r="Y82" s="90"/>
      <c r="Z82" s="89"/>
      <c r="AA82" s="90"/>
      <c r="AB82" s="89"/>
      <c r="AC82" s="90"/>
      <c r="AD82" s="89"/>
      <c r="AE82" s="90"/>
      <c r="AF82" s="89"/>
      <c r="AG82" s="89"/>
      <c r="AH82" s="90"/>
      <c r="AI82" s="90"/>
      <c r="AJ82" s="89"/>
      <c r="AK82" s="90"/>
      <c r="AL82" s="89"/>
      <c r="AM82" s="90"/>
      <c r="AN82" s="89"/>
      <c r="AO82" s="90"/>
      <c r="AP82" s="89"/>
      <c r="AQ82" s="473"/>
      <c r="AR82"/>
      <c r="AS82"/>
      <c r="AT82"/>
      <c r="AU82"/>
      <c r="AV82"/>
      <c r="AW82"/>
    </row>
    <row r="83" spans="14:49" x14ac:dyDescent="0.25">
      <c r="N83" s="529" t="s">
        <v>1663</v>
      </c>
      <c r="O83" s="438">
        <f t="shared" si="13"/>
        <v>1</v>
      </c>
      <c r="P83" s="138">
        <f t="shared" si="14"/>
        <v>1</v>
      </c>
      <c r="Q83" s="512"/>
      <c r="R83" s="86">
        <f t="shared" si="15"/>
        <v>1</v>
      </c>
      <c r="S83" s="86">
        <f t="shared" si="16"/>
        <v>0</v>
      </c>
      <c r="T83" s="86">
        <f t="shared" si="17"/>
        <v>0</v>
      </c>
      <c r="U83" s="88">
        <f t="shared" si="18"/>
        <v>1</v>
      </c>
      <c r="V83" s="90"/>
      <c r="W83" s="89">
        <v>1</v>
      </c>
      <c r="X83" s="89"/>
      <c r="Y83" s="90"/>
      <c r="Z83" s="89"/>
      <c r="AA83" s="90"/>
      <c r="AB83" s="89"/>
      <c r="AC83" s="90"/>
      <c r="AD83" s="89"/>
      <c r="AE83" s="90"/>
      <c r="AF83" s="89"/>
      <c r="AG83" s="89"/>
      <c r="AH83" s="90"/>
      <c r="AI83" s="90"/>
      <c r="AJ83" s="89"/>
      <c r="AK83" s="90"/>
      <c r="AL83" s="89"/>
      <c r="AM83" s="90"/>
      <c r="AN83" s="89"/>
      <c r="AO83" s="90"/>
      <c r="AP83" s="89"/>
      <c r="AQ83" s="473"/>
      <c r="AR83"/>
      <c r="AS83"/>
      <c r="AT83"/>
      <c r="AU83"/>
      <c r="AV83"/>
      <c r="AW83"/>
    </row>
    <row r="84" spans="14:49" x14ac:dyDescent="0.25">
      <c r="N84" s="529" t="s">
        <v>1825</v>
      </c>
      <c r="O84" s="438">
        <f t="shared" si="13"/>
        <v>2</v>
      </c>
      <c r="P84" s="138">
        <f t="shared" si="14"/>
        <v>2</v>
      </c>
      <c r="Q84" s="512"/>
      <c r="R84" s="86">
        <f t="shared" si="15"/>
        <v>1</v>
      </c>
      <c r="S84" s="86">
        <f t="shared" si="16"/>
        <v>1</v>
      </c>
      <c r="T84" s="86">
        <f t="shared" si="17"/>
        <v>2</v>
      </c>
      <c r="U84" s="88">
        <f t="shared" si="18"/>
        <v>0</v>
      </c>
      <c r="V84" s="90"/>
      <c r="W84" s="89"/>
      <c r="X84" s="89"/>
      <c r="Y84" s="90"/>
      <c r="Z84" s="89"/>
      <c r="AA84" s="90">
        <v>1</v>
      </c>
      <c r="AB84" s="89"/>
      <c r="AC84" s="90"/>
      <c r="AD84" s="89"/>
      <c r="AE84" s="90"/>
      <c r="AF84" s="89"/>
      <c r="AG84" s="89"/>
      <c r="AH84" s="90"/>
      <c r="AI84" s="90"/>
      <c r="AJ84" s="89"/>
      <c r="AK84" s="90">
        <v>1</v>
      </c>
      <c r="AL84" s="89"/>
      <c r="AM84" s="90"/>
      <c r="AN84" s="89"/>
      <c r="AO84" s="90"/>
      <c r="AP84" s="89"/>
      <c r="AQ84" s="473"/>
      <c r="AR84"/>
      <c r="AS84"/>
      <c r="AT84"/>
      <c r="AU84"/>
      <c r="AV84"/>
      <c r="AW84"/>
    </row>
    <row r="85" spans="14:49" x14ac:dyDescent="0.25">
      <c r="N85" s="529" t="s">
        <v>1826</v>
      </c>
      <c r="O85" s="438">
        <f t="shared" si="13"/>
        <v>3</v>
      </c>
      <c r="P85" s="138">
        <f t="shared" si="14"/>
        <v>3</v>
      </c>
      <c r="Q85" s="512"/>
      <c r="R85" s="86">
        <f t="shared" si="15"/>
        <v>2</v>
      </c>
      <c r="S85" s="86">
        <f t="shared" si="16"/>
        <v>1</v>
      </c>
      <c r="T85" s="86">
        <f t="shared" si="17"/>
        <v>2</v>
      </c>
      <c r="U85" s="88">
        <f t="shared" si="18"/>
        <v>1</v>
      </c>
      <c r="V85" s="90"/>
      <c r="W85" s="89"/>
      <c r="X85" s="89"/>
      <c r="Y85" s="90"/>
      <c r="Z85" s="89"/>
      <c r="AA85" s="90">
        <v>1</v>
      </c>
      <c r="AB85" s="89"/>
      <c r="AC85" s="90">
        <v>1</v>
      </c>
      <c r="AD85" s="89"/>
      <c r="AE85" s="90"/>
      <c r="AF85" s="89"/>
      <c r="AG85" s="89"/>
      <c r="AH85" s="90"/>
      <c r="AI85" s="90"/>
      <c r="AJ85" s="89"/>
      <c r="AK85" s="90"/>
      <c r="AL85" s="89">
        <v>1</v>
      </c>
      <c r="AM85" s="90"/>
      <c r="AN85" s="89"/>
      <c r="AO85" s="90"/>
      <c r="AP85" s="89"/>
      <c r="AQ85" s="473"/>
      <c r="AR85"/>
      <c r="AS85"/>
      <c r="AT85"/>
      <c r="AU85"/>
      <c r="AV85"/>
      <c r="AW85"/>
    </row>
    <row r="86" spans="14:49" x14ac:dyDescent="0.25">
      <c r="N86" s="529" t="s">
        <v>1827</v>
      </c>
      <c r="O86" s="438">
        <f t="shared" si="13"/>
        <v>5</v>
      </c>
      <c r="P86" s="138">
        <f t="shared" si="14"/>
        <v>5</v>
      </c>
      <c r="Q86" s="512"/>
      <c r="R86" s="86">
        <f t="shared" si="15"/>
        <v>3</v>
      </c>
      <c r="S86" s="86">
        <f t="shared" si="16"/>
        <v>2</v>
      </c>
      <c r="T86" s="86">
        <f t="shared" si="17"/>
        <v>0</v>
      </c>
      <c r="U86" s="88">
        <f t="shared" si="18"/>
        <v>5</v>
      </c>
      <c r="V86" s="90"/>
      <c r="W86" s="89">
        <v>2</v>
      </c>
      <c r="X86" s="89">
        <v>1</v>
      </c>
      <c r="Y86" s="90"/>
      <c r="Z86" s="89"/>
      <c r="AA86" s="90"/>
      <c r="AB86" s="89"/>
      <c r="AC86" s="90"/>
      <c r="AD86" s="89"/>
      <c r="AE86" s="90"/>
      <c r="AF86" s="89"/>
      <c r="AG86" s="89"/>
      <c r="AH86" s="90"/>
      <c r="AI86" s="90"/>
      <c r="AJ86" s="89"/>
      <c r="AK86" s="90"/>
      <c r="AL86" s="89">
        <v>1</v>
      </c>
      <c r="AM86" s="90"/>
      <c r="AN86" s="89">
        <v>1</v>
      </c>
      <c r="AO86" s="90"/>
      <c r="AP86" s="89"/>
      <c r="AQ86" s="473"/>
      <c r="AR86"/>
      <c r="AS86"/>
      <c r="AT86"/>
      <c r="AU86"/>
      <c r="AV86"/>
      <c r="AW86"/>
    </row>
    <row r="87" spans="14:49" x14ac:dyDescent="0.25">
      <c r="N87" s="529" t="s">
        <v>1828</v>
      </c>
      <c r="O87" s="438">
        <f t="shared" si="13"/>
        <v>1</v>
      </c>
      <c r="P87" s="138">
        <f t="shared" si="14"/>
        <v>1</v>
      </c>
      <c r="Q87" s="512"/>
      <c r="R87" s="86">
        <f t="shared" si="15"/>
        <v>1</v>
      </c>
      <c r="S87" s="86">
        <f t="shared" si="16"/>
        <v>0</v>
      </c>
      <c r="T87" s="86">
        <f t="shared" si="17"/>
        <v>0</v>
      </c>
      <c r="U87" s="88">
        <f t="shared" si="18"/>
        <v>1</v>
      </c>
      <c r="V87" s="90"/>
      <c r="W87" s="89">
        <v>1</v>
      </c>
      <c r="X87" s="89"/>
      <c r="Y87" s="90"/>
      <c r="Z87" s="89"/>
      <c r="AA87" s="90"/>
      <c r="AB87" s="89"/>
      <c r="AC87" s="90"/>
      <c r="AD87" s="89"/>
      <c r="AE87" s="90"/>
      <c r="AF87" s="89"/>
      <c r="AG87" s="89"/>
      <c r="AH87" s="90"/>
      <c r="AI87" s="90"/>
      <c r="AJ87" s="89"/>
      <c r="AK87" s="90"/>
      <c r="AL87" s="89"/>
      <c r="AM87" s="90"/>
      <c r="AN87" s="89"/>
      <c r="AO87" s="90"/>
      <c r="AP87" s="89"/>
      <c r="AQ87" s="473"/>
      <c r="AR87"/>
      <c r="AS87"/>
      <c r="AT87"/>
      <c r="AU87"/>
      <c r="AV87"/>
      <c r="AW87"/>
    </row>
    <row r="88" spans="14:49" x14ac:dyDescent="0.25">
      <c r="N88" s="529" t="s">
        <v>1829</v>
      </c>
      <c r="O88" s="438">
        <f t="shared" si="13"/>
        <v>1</v>
      </c>
      <c r="P88" s="138">
        <f t="shared" si="14"/>
        <v>1</v>
      </c>
      <c r="Q88" s="512"/>
      <c r="R88" s="86">
        <f t="shared" si="15"/>
        <v>1</v>
      </c>
      <c r="S88" s="86">
        <f t="shared" si="16"/>
        <v>0</v>
      </c>
      <c r="T88" s="86">
        <f t="shared" si="17"/>
        <v>0</v>
      </c>
      <c r="U88" s="88">
        <f t="shared" si="18"/>
        <v>1</v>
      </c>
      <c r="V88" s="90"/>
      <c r="W88" s="89"/>
      <c r="X88" s="89">
        <v>1</v>
      </c>
      <c r="Y88" s="90"/>
      <c r="Z88" s="89"/>
      <c r="AA88" s="90"/>
      <c r="AB88" s="89"/>
      <c r="AC88" s="90"/>
      <c r="AD88" s="89"/>
      <c r="AE88" s="90"/>
      <c r="AF88" s="89"/>
      <c r="AG88" s="89"/>
      <c r="AH88" s="90"/>
      <c r="AI88" s="90"/>
      <c r="AJ88" s="89"/>
      <c r="AK88" s="90"/>
      <c r="AL88" s="89"/>
      <c r="AM88" s="90"/>
      <c r="AN88" s="89"/>
      <c r="AO88" s="90"/>
      <c r="AP88" s="89"/>
      <c r="AQ88" s="473"/>
      <c r="AR88"/>
      <c r="AS88"/>
      <c r="AT88"/>
      <c r="AU88"/>
      <c r="AV88"/>
      <c r="AW88"/>
    </row>
    <row r="89" spans="14:49" x14ac:dyDescent="0.25">
      <c r="N89" s="529" t="s">
        <v>838</v>
      </c>
      <c r="O89" s="438">
        <f t="shared" si="13"/>
        <v>6</v>
      </c>
      <c r="P89" s="138">
        <f t="shared" si="14"/>
        <v>6</v>
      </c>
      <c r="Q89" s="512"/>
      <c r="R89" s="86">
        <f t="shared" si="15"/>
        <v>4</v>
      </c>
      <c r="S89" s="86">
        <f t="shared" si="16"/>
        <v>2</v>
      </c>
      <c r="T89" s="86">
        <f t="shared" si="17"/>
        <v>3</v>
      </c>
      <c r="U89" s="88">
        <f t="shared" si="18"/>
        <v>3</v>
      </c>
      <c r="V89" s="90"/>
      <c r="W89" s="89"/>
      <c r="X89" s="89"/>
      <c r="Y89" s="90">
        <v>1</v>
      </c>
      <c r="Z89" s="89">
        <v>1</v>
      </c>
      <c r="AA89" s="90">
        <v>2</v>
      </c>
      <c r="AB89" s="89"/>
      <c r="AC89" s="90"/>
      <c r="AD89" s="89"/>
      <c r="AE89" s="90"/>
      <c r="AF89" s="89"/>
      <c r="AG89" s="89"/>
      <c r="AH89" s="90"/>
      <c r="AI89" s="90"/>
      <c r="AJ89" s="89"/>
      <c r="AK89" s="90"/>
      <c r="AL89" s="89">
        <v>2</v>
      </c>
      <c r="AM89" s="90"/>
      <c r="AN89" s="89"/>
      <c r="AO89" s="90"/>
      <c r="AP89" s="89"/>
      <c r="AQ89" s="473"/>
      <c r="AR89"/>
      <c r="AS89"/>
      <c r="AT89"/>
      <c r="AU89"/>
      <c r="AV89"/>
      <c r="AW89"/>
    </row>
    <row r="90" spans="14:49" x14ac:dyDescent="0.25">
      <c r="N90" s="529" t="s">
        <v>1830</v>
      </c>
      <c r="O90" s="438">
        <f t="shared" si="13"/>
        <v>2</v>
      </c>
      <c r="P90" s="138">
        <f>SUM(V90:AQ90)</f>
        <v>2</v>
      </c>
      <c r="Q90" s="512"/>
      <c r="R90" s="86">
        <f>SUM(V90:AF90)</f>
        <v>1</v>
      </c>
      <c r="S90" s="86">
        <f>SUM(AG90:AQ90)</f>
        <v>1</v>
      </c>
      <c r="T90" s="86">
        <f>V90+Y90+AA90+AC90+AE90+AH90+AI90+AK90+AM90+AO90+AQ90</f>
        <v>2</v>
      </c>
      <c r="U90" s="88">
        <f>W90+X90+Z90+AB90+AD90+AF90+AG90+AJ90+AL90+AN90+AP90</f>
        <v>0</v>
      </c>
      <c r="V90" s="90"/>
      <c r="W90" s="89"/>
      <c r="X90" s="89"/>
      <c r="Y90" s="90"/>
      <c r="Z90" s="89"/>
      <c r="AA90" s="90">
        <v>1</v>
      </c>
      <c r="AB90" s="89"/>
      <c r="AC90" s="90"/>
      <c r="AD90" s="89"/>
      <c r="AE90" s="90"/>
      <c r="AF90" s="89"/>
      <c r="AG90" s="89"/>
      <c r="AH90" s="90"/>
      <c r="AI90" s="90"/>
      <c r="AJ90" s="89"/>
      <c r="AK90" s="90">
        <v>1</v>
      </c>
      <c r="AL90" s="89"/>
      <c r="AM90" s="90"/>
      <c r="AN90" s="89"/>
      <c r="AO90" s="90"/>
      <c r="AP90" s="89"/>
      <c r="AQ90" s="473"/>
      <c r="AR90"/>
      <c r="AS90"/>
      <c r="AT90"/>
      <c r="AU90"/>
      <c r="AV90"/>
      <c r="AW90"/>
    </row>
    <row r="91" spans="14:49" x14ac:dyDescent="0.25">
      <c r="N91" s="529" t="s">
        <v>1831</v>
      </c>
      <c r="O91" s="438">
        <f t="shared" si="13"/>
        <v>1</v>
      </c>
      <c r="P91" s="138">
        <f>SUM(V91:AQ91)</f>
        <v>1</v>
      </c>
      <c r="Q91" s="512"/>
      <c r="R91" s="86">
        <f>SUM(V91:AF91)</f>
        <v>0</v>
      </c>
      <c r="S91" s="86">
        <f>SUM(AG91:AQ91)</f>
        <v>1</v>
      </c>
      <c r="T91" s="86">
        <f>V91+Y91+AA91+AC91+AE91+AH91+AI91+AK91+AM91+AO91+AQ91</f>
        <v>0</v>
      </c>
      <c r="U91" s="88">
        <f>W91+X91+Z91+AB91+AD91+AF91+AG91+AJ91+AL91+AN91+AP91</f>
        <v>1</v>
      </c>
      <c r="V91" s="90"/>
      <c r="W91" s="89"/>
      <c r="X91" s="89"/>
      <c r="Y91" s="90"/>
      <c r="Z91" s="89"/>
      <c r="AA91" s="90"/>
      <c r="AB91" s="89"/>
      <c r="AC91" s="90"/>
      <c r="AD91" s="89"/>
      <c r="AE91" s="90"/>
      <c r="AF91" s="89"/>
      <c r="AG91" s="89"/>
      <c r="AH91" s="90"/>
      <c r="AI91" s="90"/>
      <c r="AJ91" s="89"/>
      <c r="AK91" s="90"/>
      <c r="AL91" s="89">
        <v>1</v>
      </c>
      <c r="AM91" s="90"/>
      <c r="AN91" s="89"/>
      <c r="AO91" s="90"/>
      <c r="AP91" s="89"/>
      <c r="AQ91" s="473"/>
      <c r="AR91"/>
      <c r="AS91"/>
      <c r="AT91"/>
      <c r="AU91"/>
      <c r="AV91"/>
      <c r="AW91"/>
    </row>
    <row r="92" spans="14:49" x14ac:dyDescent="0.25">
      <c r="N92" s="529" t="s">
        <v>1832</v>
      </c>
      <c r="O92" s="438">
        <f t="shared" si="13"/>
        <v>2</v>
      </c>
      <c r="P92" s="138">
        <f>SUM(V92:AQ92)</f>
        <v>2</v>
      </c>
      <c r="Q92" s="512"/>
      <c r="R92" s="86">
        <f>SUM(V92:AF92)</f>
        <v>0</v>
      </c>
      <c r="S92" s="86">
        <f>SUM(AG92:AQ92)</f>
        <v>2</v>
      </c>
      <c r="T92" s="86">
        <f>V92+Y92+AA92+AC92+AE92+AH92+AI92+AK92+AM92+AO92+AQ92</f>
        <v>0</v>
      </c>
      <c r="U92" s="88">
        <f>W92+X92+Z92+AB92+AD92+AF92+AG92+AJ92+AL92+AN92+AP92</f>
        <v>2</v>
      </c>
      <c r="V92" s="90"/>
      <c r="W92" s="89"/>
      <c r="X92" s="89"/>
      <c r="Y92" s="90"/>
      <c r="Z92" s="89"/>
      <c r="AA92" s="90"/>
      <c r="AB92" s="89"/>
      <c r="AC92" s="90"/>
      <c r="AD92" s="89"/>
      <c r="AE92" s="90"/>
      <c r="AF92" s="89"/>
      <c r="AG92" s="89"/>
      <c r="AH92" s="90"/>
      <c r="AI92" s="90"/>
      <c r="AJ92" s="89"/>
      <c r="AK92" s="90"/>
      <c r="AL92" s="89"/>
      <c r="AM92" s="90"/>
      <c r="AN92" s="89">
        <v>2</v>
      </c>
      <c r="AO92" s="90"/>
      <c r="AP92" s="89"/>
      <c r="AQ92" s="473"/>
      <c r="AR92"/>
      <c r="AS92"/>
      <c r="AT92"/>
      <c r="AU92"/>
      <c r="AV92"/>
      <c r="AW92"/>
    </row>
    <row r="93" spans="14:49" x14ac:dyDescent="0.25">
      <c r="N93" s="529" t="s">
        <v>1833</v>
      </c>
      <c r="O93" s="438">
        <f t="shared" si="13"/>
        <v>2</v>
      </c>
      <c r="P93" s="138">
        <f>SUM(V93:AQ93)</f>
        <v>2</v>
      </c>
      <c r="Q93" s="512"/>
      <c r="R93" s="86">
        <f>SUM(V93:AF93)</f>
        <v>0</v>
      </c>
      <c r="S93" s="86">
        <f>SUM(AG93:AQ93)</f>
        <v>2</v>
      </c>
      <c r="T93" s="86">
        <f>V93+Y93+AA93+AC93+AE93+AH93+AI93+AK93+AM93+AO93+AQ93</f>
        <v>0</v>
      </c>
      <c r="U93" s="88">
        <f>W93+X93+Z93+AB93+AD93+AF93+AG93+AJ93+AL93+AN93+AP93</f>
        <v>2</v>
      </c>
      <c r="V93" s="90"/>
      <c r="W93" s="89"/>
      <c r="X93" s="89"/>
      <c r="Y93" s="90"/>
      <c r="Z93" s="89"/>
      <c r="AA93" s="90"/>
      <c r="AB93" s="89"/>
      <c r="AC93" s="90"/>
      <c r="AD93" s="89"/>
      <c r="AE93" s="90"/>
      <c r="AF93" s="89"/>
      <c r="AG93" s="89"/>
      <c r="AH93" s="90"/>
      <c r="AI93" s="90"/>
      <c r="AJ93" s="89"/>
      <c r="AK93" s="90"/>
      <c r="AL93" s="89">
        <v>2</v>
      </c>
      <c r="AM93" s="90"/>
      <c r="AN93" s="89"/>
      <c r="AO93" s="90"/>
      <c r="AP93" s="89"/>
      <c r="AQ93" s="473"/>
      <c r="AR93"/>
      <c r="AS93"/>
      <c r="AT93"/>
      <c r="AU93"/>
      <c r="AV93"/>
      <c r="AW93"/>
    </row>
    <row r="94" spans="14:49" x14ac:dyDescent="0.25">
      <c r="N94" s="529" t="s">
        <v>1834</v>
      </c>
      <c r="O94" s="438">
        <f t="shared" si="13"/>
        <v>1</v>
      </c>
      <c r="P94" s="138">
        <f>SUM(V94:AQ94)</f>
        <v>1</v>
      </c>
      <c r="Q94" s="512"/>
      <c r="R94" s="86">
        <f>SUM(V94:AF94)</f>
        <v>1</v>
      </c>
      <c r="S94" s="86">
        <f>SUM(AG94:AQ94)</f>
        <v>0</v>
      </c>
      <c r="T94" s="86">
        <f>V94+Y94+AA94+AC94+AE94+AH94+AI94+AK94+AM94+AO94+AQ94</f>
        <v>1</v>
      </c>
      <c r="U94" s="88">
        <f>W94+X94+Z94+AB94+AD94+AF94+AG94+AJ94+AL94+AN94+AP94</f>
        <v>0</v>
      </c>
      <c r="V94" s="90"/>
      <c r="W94" s="89"/>
      <c r="X94" s="89"/>
      <c r="Y94" s="90"/>
      <c r="Z94" s="89"/>
      <c r="AA94" s="90">
        <v>1</v>
      </c>
      <c r="AB94" s="89"/>
      <c r="AC94" s="90"/>
      <c r="AD94" s="89"/>
      <c r="AE94" s="90"/>
      <c r="AF94" s="89"/>
      <c r="AG94" s="89"/>
      <c r="AH94" s="90"/>
      <c r="AI94" s="90"/>
      <c r="AJ94" s="89"/>
      <c r="AK94" s="90"/>
      <c r="AL94" s="89"/>
      <c r="AM94" s="90"/>
      <c r="AN94" s="89"/>
      <c r="AO94" s="90"/>
      <c r="AP94" s="89"/>
      <c r="AQ94" s="473"/>
      <c r="AR94"/>
      <c r="AS94"/>
      <c r="AT94"/>
      <c r="AU94"/>
      <c r="AV94"/>
      <c r="AW94"/>
    </row>
    <row r="95" spans="14:49" x14ac:dyDescent="0.25">
      <c r="N95" s="529" t="s">
        <v>1221</v>
      </c>
      <c r="O95" s="438">
        <f t="shared" si="13"/>
        <v>1</v>
      </c>
      <c r="P95" s="138">
        <f t="shared" si="14"/>
        <v>1</v>
      </c>
      <c r="Q95" s="512"/>
      <c r="R95" s="86">
        <f t="shared" si="15"/>
        <v>1</v>
      </c>
      <c r="S95" s="86">
        <f t="shared" si="16"/>
        <v>0</v>
      </c>
      <c r="T95" s="86">
        <f t="shared" si="17"/>
        <v>0</v>
      </c>
      <c r="U95" s="88">
        <f t="shared" si="18"/>
        <v>1</v>
      </c>
      <c r="V95" s="90"/>
      <c r="W95" s="89"/>
      <c r="X95" s="89"/>
      <c r="Y95" s="90"/>
      <c r="Z95" s="89"/>
      <c r="AA95" s="90"/>
      <c r="AB95" s="89">
        <v>1</v>
      </c>
      <c r="AC95" s="90"/>
      <c r="AD95" s="89"/>
      <c r="AE95" s="90"/>
      <c r="AF95" s="89"/>
      <c r="AG95" s="89"/>
      <c r="AH95" s="90"/>
      <c r="AI95" s="90"/>
      <c r="AJ95" s="89"/>
      <c r="AK95" s="90"/>
      <c r="AL95" s="89"/>
      <c r="AM95" s="90"/>
      <c r="AN95" s="89"/>
      <c r="AO95" s="90"/>
      <c r="AP95" s="89"/>
      <c r="AQ95" s="473"/>
      <c r="AR95"/>
      <c r="AS95"/>
      <c r="AT95"/>
      <c r="AU95"/>
      <c r="AV95"/>
      <c r="AW95"/>
    </row>
    <row r="96" spans="14:49" x14ac:dyDescent="0.25">
      <c r="N96" s="529" t="s">
        <v>1835</v>
      </c>
      <c r="O96" s="438">
        <f t="shared" si="13"/>
        <v>1</v>
      </c>
      <c r="P96" s="138">
        <f>SUM(V96:AQ96)</f>
        <v>1</v>
      </c>
      <c r="Q96" s="512"/>
      <c r="R96" s="86">
        <f>SUM(V96:AF96)</f>
        <v>0</v>
      </c>
      <c r="S96" s="86">
        <f>SUM(AG96:AQ96)</f>
        <v>1</v>
      </c>
      <c r="T96" s="86">
        <f>V96+Y96+AA96+AC96+AE96+AH96+AI96+AK96+AM96+AO96+AQ96</f>
        <v>1</v>
      </c>
      <c r="U96" s="88">
        <f>W96+X96+Z96+AB96+AD96+AF96+AG96+AJ96+AL96+AN96+AP96</f>
        <v>0</v>
      </c>
      <c r="V96" s="90"/>
      <c r="W96" s="89"/>
      <c r="X96" s="89"/>
      <c r="Y96" s="90"/>
      <c r="Z96" s="89"/>
      <c r="AA96" s="90"/>
      <c r="AB96" s="89"/>
      <c r="AC96" s="90"/>
      <c r="AD96" s="89"/>
      <c r="AE96" s="90"/>
      <c r="AF96" s="89"/>
      <c r="AG96" s="89"/>
      <c r="AH96" s="90"/>
      <c r="AI96" s="90"/>
      <c r="AJ96" s="89"/>
      <c r="AK96" s="90">
        <v>1</v>
      </c>
      <c r="AL96" s="89"/>
      <c r="AM96" s="90"/>
      <c r="AN96" s="89"/>
      <c r="AO96" s="90"/>
      <c r="AP96" s="89"/>
      <c r="AQ96" s="473"/>
      <c r="AR96"/>
      <c r="AS96"/>
      <c r="AT96"/>
      <c r="AU96"/>
      <c r="AV96"/>
      <c r="AW96"/>
    </row>
    <row r="97" spans="14:49" x14ac:dyDescent="0.25">
      <c r="N97" s="529" t="s">
        <v>65</v>
      </c>
      <c r="O97" s="438">
        <f t="shared" si="13"/>
        <v>5</v>
      </c>
      <c r="P97" s="138">
        <f>SUM(V97:AQ97)</f>
        <v>5</v>
      </c>
      <c r="Q97" s="512"/>
      <c r="R97" s="86">
        <f>SUM(V97:AF97)</f>
        <v>3</v>
      </c>
      <c r="S97" s="86">
        <f>SUM(AG97:AQ97)</f>
        <v>2</v>
      </c>
      <c r="T97" s="86">
        <f>V97+Y97+AA97+AC97+AE97+AH97+AI97+AK97+AM97+AO97+AQ97</f>
        <v>3</v>
      </c>
      <c r="U97" s="88">
        <f>W97+X97+Z97+AB97+AD97+AF97+AG97+AJ97+AL97+AN97+AP97</f>
        <v>2</v>
      </c>
      <c r="V97" s="551"/>
      <c r="W97" s="531"/>
      <c r="X97" s="531"/>
      <c r="Y97" s="551"/>
      <c r="Z97" s="531"/>
      <c r="AA97" s="551"/>
      <c r="AB97" s="531"/>
      <c r="AC97" s="551"/>
      <c r="AD97" s="531"/>
      <c r="AE97" s="551">
        <v>1</v>
      </c>
      <c r="AF97" s="531">
        <v>2</v>
      </c>
      <c r="AG97" s="531"/>
      <c r="AH97" s="551"/>
      <c r="AI97" s="551">
        <v>2</v>
      </c>
      <c r="AJ97" s="531"/>
      <c r="AK97" s="551"/>
      <c r="AL97" s="531"/>
      <c r="AM97" s="551"/>
      <c r="AN97" s="531"/>
      <c r="AO97" s="551"/>
      <c r="AP97" s="531"/>
      <c r="AQ97" s="552"/>
      <c r="AR97"/>
      <c r="AS97"/>
      <c r="AT97"/>
      <c r="AU97"/>
      <c r="AV97"/>
      <c r="AW97"/>
    </row>
    <row r="98" spans="14:49" x14ac:dyDescent="0.25">
      <c r="N98" s="553" t="s">
        <v>537</v>
      </c>
      <c r="O98" s="477">
        <f t="shared" si="13"/>
        <v>2</v>
      </c>
      <c r="P98" s="478">
        <f>SUM(V98:AQ98)</f>
        <v>2</v>
      </c>
      <c r="Q98" s="513"/>
      <c r="R98" s="93">
        <f>SUM(V98:AF98)</f>
        <v>0</v>
      </c>
      <c r="S98" s="93">
        <f>SUM(AG98:AQ98)</f>
        <v>2</v>
      </c>
      <c r="T98" s="93">
        <f>V98+Y98+AA98+AC98+AE98+AH98+AI98+AK98+AM98+AO98+AQ98</f>
        <v>1</v>
      </c>
      <c r="U98" s="95">
        <f>W98+X98+Z98+AB98+AD98+AF98+AG98+AJ98+AL98+AN98+AP98</f>
        <v>1</v>
      </c>
      <c r="V98" s="98"/>
      <c r="W98" s="97"/>
      <c r="X98" s="97"/>
      <c r="Y98" s="98"/>
      <c r="Z98" s="97"/>
      <c r="AA98" s="98"/>
      <c r="AB98" s="97"/>
      <c r="AC98" s="98"/>
      <c r="AD98" s="97"/>
      <c r="AE98" s="551"/>
      <c r="AF98" s="97"/>
      <c r="AG98" s="97"/>
      <c r="AH98" s="98">
        <v>1</v>
      </c>
      <c r="AI98" s="98"/>
      <c r="AJ98" s="97"/>
      <c r="AK98" s="98"/>
      <c r="AL98" s="97"/>
      <c r="AM98" s="98"/>
      <c r="AN98" s="97">
        <v>1</v>
      </c>
      <c r="AO98" s="98"/>
      <c r="AP98" s="97"/>
      <c r="AQ98" s="480"/>
      <c r="AR98"/>
      <c r="AS98"/>
      <c r="AT98"/>
      <c r="AU98"/>
      <c r="AV98"/>
      <c r="AW98"/>
    </row>
    <row r="99" spans="14:49" x14ac:dyDescent="0.25">
      <c r="N99" s="266" t="s">
        <v>849</v>
      </c>
      <c r="O99" s="484">
        <f t="shared" si="13"/>
        <v>44</v>
      </c>
      <c r="P99" s="104">
        <f t="shared" si="14"/>
        <v>44</v>
      </c>
      <c r="Q99" s="506"/>
      <c r="R99" s="101">
        <f>SUM(V99:AF99)</f>
        <v>22</v>
      </c>
      <c r="S99" s="101">
        <f t="shared" si="16"/>
        <v>22</v>
      </c>
      <c r="T99" s="101">
        <f>W99+Y99+AA99+AD99+AF99+AG99+AI99+AK99+AM99+AN99+AP99</f>
        <v>27</v>
      </c>
      <c r="U99" s="103">
        <f>V99+X99+Z99+AB99+AC99+AE99+AH99+AJ99+AL99+AO99+AQ99</f>
        <v>17</v>
      </c>
      <c r="V99" s="104">
        <f t="shared" ref="V99:AG99" si="19">SUM(V81:V98)</f>
        <v>0</v>
      </c>
      <c r="W99" s="104">
        <f t="shared" si="19"/>
        <v>5</v>
      </c>
      <c r="X99" s="104">
        <f t="shared" si="19"/>
        <v>2</v>
      </c>
      <c r="Y99" s="104">
        <f t="shared" si="19"/>
        <v>1</v>
      </c>
      <c r="Z99" s="104">
        <f t="shared" si="19"/>
        <v>1</v>
      </c>
      <c r="AA99" s="104">
        <f t="shared" si="19"/>
        <v>6</v>
      </c>
      <c r="AB99" s="104">
        <f t="shared" si="19"/>
        <v>1</v>
      </c>
      <c r="AC99" s="104">
        <f t="shared" si="19"/>
        <v>3</v>
      </c>
      <c r="AD99" s="104">
        <f t="shared" si="19"/>
        <v>0</v>
      </c>
      <c r="AE99" s="104">
        <f t="shared" si="19"/>
        <v>1</v>
      </c>
      <c r="AF99" s="104">
        <f t="shared" si="19"/>
        <v>2</v>
      </c>
      <c r="AG99" s="104">
        <f t="shared" si="19"/>
        <v>1</v>
      </c>
      <c r="AH99" s="104">
        <f>SUM(AH81:AH98)</f>
        <v>1</v>
      </c>
      <c r="AI99" s="104">
        <f t="shared" ref="AI99:AQ99" si="20">SUM(AI81:AI98)</f>
        <v>2</v>
      </c>
      <c r="AJ99" s="104">
        <f t="shared" si="20"/>
        <v>0</v>
      </c>
      <c r="AK99" s="104">
        <f t="shared" si="20"/>
        <v>4</v>
      </c>
      <c r="AL99" s="104">
        <f t="shared" si="20"/>
        <v>8</v>
      </c>
      <c r="AM99" s="104">
        <f t="shared" si="20"/>
        <v>0</v>
      </c>
      <c r="AN99" s="104">
        <f t="shared" si="20"/>
        <v>6</v>
      </c>
      <c r="AO99" s="104">
        <f t="shared" si="20"/>
        <v>0</v>
      </c>
      <c r="AP99" s="104">
        <f t="shared" si="20"/>
        <v>0</v>
      </c>
      <c r="AQ99" s="485">
        <f t="shared" si="20"/>
        <v>0</v>
      </c>
      <c r="AR99"/>
      <c r="AS99"/>
      <c r="AT99"/>
      <c r="AU99"/>
      <c r="AV99"/>
      <c r="AW99"/>
    </row>
  </sheetData>
  <sheetProtection selectLockedCells="1" selectUnlockedCells="1"/>
  <mergeCells count="14">
    <mergeCell ref="O79:U79"/>
    <mergeCell ref="V79:AQ79"/>
    <mergeCell ref="A30:E30"/>
    <mergeCell ref="G30:K30"/>
    <mergeCell ref="O44:U44"/>
    <mergeCell ref="V44:AQ44"/>
    <mergeCell ref="O61:U61"/>
    <mergeCell ref="V61:AQ61"/>
    <mergeCell ref="A1:K1"/>
    <mergeCell ref="C2:E2"/>
    <mergeCell ref="F2:H2"/>
    <mergeCell ref="I2:K2"/>
    <mergeCell ref="A26:E26"/>
    <mergeCell ref="G26:K26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="110" zoomScaleNormal="110" workbookViewId="0">
      <selection activeCell="G1" sqref="G1:P14"/>
    </sheetView>
  </sheetViews>
  <sheetFormatPr baseColWidth="10" defaultColWidth="10.7109375" defaultRowHeight="15" x14ac:dyDescent="0.25"/>
  <cols>
    <col min="1" max="1" width="8.140625" style="1" customWidth="1"/>
    <col min="2" max="5" width="21.42578125" style="1" customWidth="1"/>
    <col min="6" max="6" width="2.42578125" customWidth="1"/>
    <col min="7" max="7" width="6" customWidth="1"/>
    <col min="8" max="8" width="15.140625" customWidth="1"/>
    <col min="9" max="16" width="4.140625" customWidth="1"/>
  </cols>
  <sheetData>
    <row r="1" spans="1:16" x14ac:dyDescent="0.25">
      <c r="A1" s="864" t="s">
        <v>341</v>
      </c>
      <c r="B1" s="864"/>
      <c r="C1" s="864"/>
      <c r="D1" s="864"/>
      <c r="E1" s="864"/>
      <c r="G1" s="864" t="s">
        <v>95</v>
      </c>
      <c r="H1" s="864"/>
      <c r="I1" s="864"/>
      <c r="J1" s="864"/>
      <c r="K1" s="864"/>
      <c r="L1" s="864"/>
      <c r="M1" s="864"/>
      <c r="N1" s="864"/>
      <c r="O1" s="864"/>
      <c r="P1" s="864"/>
    </row>
    <row r="2" spans="1:16" x14ac:dyDescent="0.25">
      <c r="A2" s="6" t="s">
        <v>96</v>
      </c>
      <c r="B2" s="6" t="s">
        <v>97</v>
      </c>
      <c r="C2" s="6" t="s">
        <v>98</v>
      </c>
      <c r="D2" s="6" t="s">
        <v>99</v>
      </c>
      <c r="E2" s="6" t="s">
        <v>100</v>
      </c>
      <c r="G2" s="6" t="s">
        <v>101</v>
      </c>
      <c r="H2" s="6" t="s">
        <v>102</v>
      </c>
      <c r="I2" s="6" t="s">
        <v>103</v>
      </c>
      <c r="J2" s="6" t="s">
        <v>104</v>
      </c>
      <c r="K2" s="6" t="s">
        <v>105</v>
      </c>
      <c r="L2" s="6" t="s">
        <v>106</v>
      </c>
      <c r="M2" s="6" t="s">
        <v>107</v>
      </c>
      <c r="N2" s="6" t="s">
        <v>108</v>
      </c>
      <c r="O2" s="6" t="s">
        <v>109</v>
      </c>
      <c r="P2" s="6" t="s">
        <v>110</v>
      </c>
    </row>
    <row r="3" spans="1:16" x14ac:dyDescent="0.25">
      <c r="A3" s="3" t="s">
        <v>113</v>
      </c>
      <c r="B3" s="3"/>
      <c r="C3" s="3"/>
      <c r="D3" s="3"/>
      <c r="E3" s="3"/>
      <c r="G3" s="3">
        <v>1</v>
      </c>
      <c r="H3" s="3" t="s">
        <v>115</v>
      </c>
      <c r="I3" s="3"/>
      <c r="J3" s="3"/>
      <c r="K3" s="3"/>
      <c r="L3" s="19"/>
      <c r="M3" s="19"/>
      <c r="N3" s="19"/>
      <c r="O3" s="19"/>
      <c r="P3" s="19"/>
    </row>
    <row r="4" spans="1:16" x14ac:dyDescent="0.25">
      <c r="A4" s="3" t="s">
        <v>119</v>
      </c>
      <c r="B4" s="3"/>
      <c r="C4" s="3"/>
      <c r="D4" s="3"/>
      <c r="E4" s="3"/>
      <c r="G4" s="3">
        <v>2</v>
      </c>
      <c r="H4" s="3" t="s">
        <v>342</v>
      </c>
      <c r="I4" s="3"/>
      <c r="J4" s="3"/>
      <c r="K4" s="3"/>
      <c r="L4" s="19"/>
      <c r="M4" s="19"/>
      <c r="N4" s="19"/>
      <c r="O4" s="19"/>
      <c r="P4" s="19"/>
    </row>
    <row r="5" spans="1:16" x14ac:dyDescent="0.25">
      <c r="A5" s="3" t="s">
        <v>124</v>
      </c>
      <c r="B5" s="3"/>
      <c r="C5" s="3"/>
      <c r="D5" s="3"/>
      <c r="E5" s="3"/>
      <c r="G5" s="3">
        <v>3</v>
      </c>
      <c r="H5" s="3"/>
      <c r="I5" s="3"/>
      <c r="J5" s="3"/>
      <c r="K5" s="3"/>
      <c r="L5" s="19"/>
      <c r="M5" s="19"/>
      <c r="N5" s="19"/>
      <c r="O5" s="19"/>
      <c r="P5" s="19"/>
    </row>
    <row r="6" spans="1:16" x14ac:dyDescent="0.25">
      <c r="A6" s="3" t="s">
        <v>128</v>
      </c>
      <c r="B6" s="3"/>
      <c r="C6" s="3"/>
      <c r="D6" s="3"/>
      <c r="E6" s="3"/>
      <c r="G6" s="3">
        <v>4</v>
      </c>
      <c r="H6" s="3"/>
      <c r="I6" s="3"/>
      <c r="J6" s="3"/>
      <c r="K6" s="3"/>
      <c r="L6" s="19"/>
      <c r="M6" s="19"/>
      <c r="N6" s="19"/>
      <c r="O6" s="19"/>
      <c r="P6" s="19"/>
    </row>
    <row r="7" spans="1:16" x14ac:dyDescent="0.25">
      <c r="A7" s="3" t="s">
        <v>132</v>
      </c>
      <c r="B7" s="3"/>
      <c r="C7" s="3"/>
      <c r="D7" s="3"/>
      <c r="E7" s="3"/>
      <c r="G7" s="3">
        <v>5</v>
      </c>
      <c r="H7" s="3"/>
      <c r="I7" s="3"/>
      <c r="J7" s="3"/>
      <c r="K7" s="3"/>
      <c r="L7" s="19"/>
      <c r="M7" s="19"/>
      <c r="N7" s="19"/>
      <c r="O7" s="19"/>
      <c r="P7" s="19"/>
    </row>
    <row r="8" spans="1:16" x14ac:dyDescent="0.25">
      <c r="A8" s="3" t="s">
        <v>137</v>
      </c>
      <c r="B8" s="3"/>
      <c r="C8" s="3"/>
      <c r="D8" s="3"/>
      <c r="E8" s="3"/>
      <c r="G8" s="3">
        <v>6</v>
      </c>
      <c r="H8" s="3"/>
      <c r="I8" s="3"/>
      <c r="J8" s="3"/>
      <c r="K8" s="3"/>
      <c r="L8" s="19"/>
      <c r="M8" s="19"/>
      <c r="N8" s="19"/>
      <c r="O8" s="19"/>
      <c r="P8" s="19"/>
    </row>
    <row r="9" spans="1:16" x14ac:dyDescent="0.25">
      <c r="A9" s="3" t="s">
        <v>141</v>
      </c>
      <c r="B9" s="3"/>
      <c r="C9" s="3"/>
      <c r="D9" s="3"/>
      <c r="E9" s="3"/>
      <c r="G9" s="3">
        <v>7</v>
      </c>
      <c r="H9" s="3"/>
      <c r="I9" s="3"/>
      <c r="J9" s="3"/>
      <c r="K9" s="3"/>
      <c r="L9" s="19"/>
      <c r="M9" s="19"/>
      <c r="N9" s="19"/>
      <c r="O9" s="19"/>
      <c r="P9" s="19"/>
    </row>
    <row r="10" spans="1:16" x14ac:dyDescent="0.25">
      <c r="A10" s="3" t="s">
        <v>145</v>
      </c>
      <c r="B10" s="3"/>
      <c r="C10" s="3"/>
      <c r="D10" s="3"/>
      <c r="E10" s="3"/>
      <c r="G10" s="3">
        <v>8</v>
      </c>
      <c r="H10" s="3"/>
      <c r="I10" s="3"/>
      <c r="J10" s="3"/>
      <c r="K10" s="3"/>
      <c r="L10" s="19"/>
      <c r="M10" s="19"/>
      <c r="N10" s="19"/>
      <c r="O10" s="19"/>
      <c r="P10" s="19"/>
    </row>
    <row r="11" spans="1:16" x14ac:dyDescent="0.25">
      <c r="A11" s="3" t="s">
        <v>149</v>
      </c>
      <c r="B11" s="3"/>
      <c r="C11" s="3"/>
      <c r="D11" s="3"/>
      <c r="E11" s="3"/>
      <c r="G11" s="3">
        <v>9</v>
      </c>
      <c r="H11" s="3"/>
      <c r="I11" s="3"/>
      <c r="J11" s="3"/>
      <c r="K11" s="3"/>
      <c r="L11" s="19"/>
      <c r="M11" s="19"/>
      <c r="N11" s="19"/>
      <c r="O11" s="19"/>
      <c r="P11" s="19"/>
    </row>
    <row r="12" spans="1:16" x14ac:dyDescent="0.25">
      <c r="A12" s="3" t="s">
        <v>153</v>
      </c>
      <c r="B12" s="3"/>
      <c r="C12" s="3"/>
      <c r="D12" s="3"/>
      <c r="E12" s="3"/>
      <c r="G12" s="3">
        <v>10</v>
      </c>
      <c r="H12" s="3"/>
      <c r="I12" s="3"/>
      <c r="J12" s="3"/>
      <c r="K12" s="3"/>
      <c r="L12" s="19"/>
      <c r="M12" s="19"/>
      <c r="N12" s="19"/>
      <c r="O12" s="19"/>
      <c r="P12" s="19"/>
    </row>
    <row r="13" spans="1:16" x14ac:dyDescent="0.25">
      <c r="A13" s="3" t="s">
        <v>157</v>
      </c>
      <c r="B13" s="3"/>
      <c r="C13" s="3"/>
      <c r="D13" s="3"/>
      <c r="E13" s="3"/>
      <c r="G13" s="3">
        <v>11</v>
      </c>
      <c r="H13" s="3"/>
      <c r="I13" s="3"/>
      <c r="J13" s="3"/>
      <c r="K13" s="3"/>
      <c r="L13" s="19"/>
      <c r="M13" s="19"/>
      <c r="N13" s="19"/>
      <c r="O13" s="19"/>
      <c r="P13" s="19"/>
    </row>
    <row r="14" spans="1:16" x14ac:dyDescent="0.25">
      <c r="A14" s="3" t="s">
        <v>161</v>
      </c>
      <c r="B14" s="3"/>
      <c r="C14" s="3"/>
      <c r="D14" s="3"/>
      <c r="E14" s="3"/>
      <c r="G14" s="3">
        <v>12</v>
      </c>
      <c r="H14" s="3"/>
      <c r="I14" s="3"/>
      <c r="J14" s="3"/>
      <c r="K14" s="3"/>
      <c r="L14" s="19"/>
      <c r="M14" s="19"/>
      <c r="N14" s="19"/>
      <c r="O14" s="19"/>
      <c r="P14" s="19"/>
    </row>
    <row r="15" spans="1:16" x14ac:dyDescent="0.25">
      <c r="A15" s="3" t="s">
        <v>164</v>
      </c>
      <c r="B15" s="3"/>
      <c r="C15" s="3"/>
      <c r="D15" s="3"/>
      <c r="E15" s="3"/>
    </row>
    <row r="16" spans="1:16" x14ac:dyDescent="0.25">
      <c r="A16" s="3" t="s">
        <v>166</v>
      </c>
      <c r="B16" s="3"/>
      <c r="C16" s="3"/>
      <c r="D16" s="3"/>
      <c r="E16" s="3"/>
    </row>
    <row r="17" spans="1:5" x14ac:dyDescent="0.25">
      <c r="A17" s="3" t="s">
        <v>169</v>
      </c>
      <c r="B17" s="3"/>
      <c r="C17" s="3"/>
      <c r="D17" s="3"/>
      <c r="E17" s="3"/>
    </row>
    <row r="18" spans="1:5" x14ac:dyDescent="0.25">
      <c r="A18" s="3" t="s">
        <v>172</v>
      </c>
      <c r="B18" s="3"/>
      <c r="C18" s="3"/>
      <c r="D18" s="3"/>
      <c r="E18" s="3"/>
    </row>
    <row r="19" spans="1:5" x14ac:dyDescent="0.25">
      <c r="A19" s="3" t="s">
        <v>175</v>
      </c>
      <c r="B19" s="3"/>
      <c r="C19" s="3"/>
      <c r="D19" s="3"/>
      <c r="E19" s="3"/>
    </row>
    <row r="20" spans="1:5" x14ac:dyDescent="0.25">
      <c r="A20" s="3" t="s">
        <v>178</v>
      </c>
      <c r="B20" s="3"/>
      <c r="C20" s="3"/>
      <c r="D20" s="3"/>
      <c r="E20" s="3"/>
    </row>
    <row r="21" spans="1:5" x14ac:dyDescent="0.25">
      <c r="A21" s="3" t="s">
        <v>181</v>
      </c>
      <c r="B21" s="3"/>
      <c r="C21" s="3"/>
      <c r="D21" s="3"/>
      <c r="E21" s="3"/>
    </row>
    <row r="22" spans="1:5" x14ac:dyDescent="0.25">
      <c r="A22" s="3" t="s">
        <v>184</v>
      </c>
      <c r="B22" s="3"/>
      <c r="C22" s="3"/>
      <c r="D22" s="3"/>
      <c r="E22" s="3"/>
    </row>
    <row r="23" spans="1:5" x14ac:dyDescent="0.25">
      <c r="A23" s="3" t="s">
        <v>187</v>
      </c>
      <c r="B23" s="3"/>
      <c r="C23" s="3"/>
      <c r="D23" s="3"/>
      <c r="E23" s="3"/>
    </row>
    <row r="24" spans="1:5" x14ac:dyDescent="0.25">
      <c r="A24" s="3" t="s">
        <v>189</v>
      </c>
      <c r="B24" s="3"/>
      <c r="C24" s="3"/>
      <c r="D24" s="3"/>
      <c r="E24" s="3"/>
    </row>
    <row r="25" spans="1:5" x14ac:dyDescent="0.25">
      <c r="A25" s="11"/>
      <c r="B25" s="11"/>
      <c r="C25" s="11"/>
      <c r="D25" s="11"/>
      <c r="E25" s="11"/>
    </row>
    <row r="27" spans="1:5" x14ac:dyDescent="0.25">
      <c r="A27" s="864" t="s">
        <v>208</v>
      </c>
      <c r="B27" s="864"/>
      <c r="C27" s="864"/>
      <c r="D27" s="864"/>
      <c r="E27" s="864"/>
    </row>
    <row r="28" spans="1:5" x14ac:dyDescent="0.25">
      <c r="A28" s="6" t="s">
        <v>194</v>
      </c>
      <c r="B28" s="6" t="s">
        <v>97</v>
      </c>
      <c r="C28" s="6" t="s">
        <v>98</v>
      </c>
      <c r="D28" s="6" t="s">
        <v>99</v>
      </c>
      <c r="E28" s="6" t="s">
        <v>100</v>
      </c>
    </row>
    <row r="29" spans="1:5" x14ac:dyDescent="0.25">
      <c r="A29" s="3" t="s">
        <v>113</v>
      </c>
      <c r="B29" s="3"/>
      <c r="C29" s="3"/>
      <c r="D29" s="3"/>
      <c r="E29" s="3"/>
    </row>
    <row r="30" spans="1:5" x14ac:dyDescent="0.25">
      <c r="A30" s="3" t="s">
        <v>119</v>
      </c>
      <c r="B30" s="3"/>
      <c r="C30" s="3"/>
      <c r="D30" s="3"/>
      <c r="E30" s="3"/>
    </row>
    <row r="31" spans="1:5" x14ac:dyDescent="0.25">
      <c r="A31" s="3" t="s">
        <v>124</v>
      </c>
      <c r="B31" s="3"/>
      <c r="C31" s="3"/>
      <c r="D31" s="3"/>
      <c r="E31" s="3"/>
    </row>
    <row r="32" spans="1:5" x14ac:dyDescent="0.25">
      <c r="A32" s="3" t="s">
        <v>128</v>
      </c>
      <c r="B32" s="3"/>
      <c r="C32" s="3"/>
      <c r="D32" s="3"/>
      <c r="E32" s="3"/>
    </row>
    <row r="33" spans="1:5" x14ac:dyDescent="0.25">
      <c r="A33" s="3" t="s">
        <v>132</v>
      </c>
      <c r="B33" s="3"/>
      <c r="C33" s="3"/>
      <c r="D33" s="3"/>
      <c r="E33" s="3"/>
    </row>
  </sheetData>
  <sheetProtection selectLockedCells="1" selectUnlockedCells="1"/>
  <mergeCells count="3">
    <mergeCell ref="A1:E1"/>
    <mergeCell ref="G1:P1"/>
    <mergeCell ref="A27:E27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06"/>
  <sheetViews>
    <sheetView topLeftCell="H7" zoomScale="70" zoomScaleNormal="70" workbookViewId="0">
      <selection activeCell="AT29" sqref="AT29"/>
    </sheetView>
  </sheetViews>
  <sheetFormatPr baseColWidth="10" defaultColWidth="10.7109375" defaultRowHeight="15" x14ac:dyDescent="0.25"/>
  <cols>
    <col min="1" max="1" width="13.42578125" style="1" customWidth="1"/>
    <col min="2" max="2" width="11.140625" customWidth="1"/>
    <col min="3" max="3" width="22.5703125" customWidth="1"/>
    <col min="4" max="4" width="9.7109375" style="1" customWidth="1"/>
    <col min="5" max="5" width="29.140625" customWidth="1"/>
    <col min="6" max="6" width="19.5703125" customWidth="1"/>
    <col min="7" max="7" width="7.42578125" style="1" customWidth="1"/>
    <col min="8" max="8" width="19.5703125" customWidth="1"/>
    <col min="9" max="9" width="20.7109375" customWidth="1"/>
    <col min="10" max="10" width="8.140625" style="1" customWidth="1"/>
    <col min="11" max="11" width="20.7109375" customWidth="1"/>
    <col min="12" max="12" width="3.85546875" customWidth="1"/>
    <col min="13" max="13" width="20.28515625" customWidth="1"/>
    <col min="14" max="14" width="6.28515625" customWidth="1"/>
    <col min="15" max="15" width="20.28515625" customWidth="1"/>
    <col min="16" max="16" width="23.28515625" customWidth="1"/>
    <col min="17" max="23" width="4.85546875" customWidth="1"/>
    <col min="24" max="51" width="5.28515625" customWidth="1"/>
    <col min="52" max="52" width="6.28515625" customWidth="1"/>
    <col min="53" max="56" width="5.28515625" customWidth="1"/>
  </cols>
  <sheetData>
    <row r="1" spans="1:16" ht="19.5" x14ac:dyDescent="0.25">
      <c r="A1" s="923" t="s">
        <v>1836</v>
      </c>
      <c r="B1" s="923"/>
      <c r="C1" s="923"/>
      <c r="D1" s="923"/>
      <c r="E1" s="923"/>
      <c r="F1" s="923"/>
      <c r="G1" s="923"/>
      <c r="H1" s="923"/>
      <c r="I1" s="923"/>
      <c r="J1" s="923"/>
      <c r="K1" s="923"/>
      <c r="L1" s="923"/>
      <c r="M1" s="923"/>
      <c r="N1" s="923"/>
      <c r="O1" s="923"/>
    </row>
    <row r="2" spans="1:16" ht="17.25" x14ac:dyDescent="0.25">
      <c r="A2" s="449" t="s">
        <v>97</v>
      </c>
      <c r="B2" s="449" t="s">
        <v>1284</v>
      </c>
      <c r="C2" s="918" t="s">
        <v>1837</v>
      </c>
      <c r="D2" s="918"/>
      <c r="E2" s="918"/>
      <c r="F2" s="918" t="s">
        <v>1838</v>
      </c>
      <c r="G2" s="918"/>
      <c r="H2" s="918"/>
      <c r="I2" s="918" t="s">
        <v>1839</v>
      </c>
      <c r="J2" s="918"/>
      <c r="K2" s="918"/>
      <c r="L2" s="449" t="s">
        <v>1284</v>
      </c>
      <c r="M2" s="918" t="s">
        <v>1840</v>
      </c>
      <c r="N2" s="918"/>
      <c r="O2" s="918"/>
    </row>
    <row r="3" spans="1:16" ht="25.5" customHeight="1" x14ac:dyDescent="0.25">
      <c r="A3" s="451">
        <v>41889</v>
      </c>
      <c r="B3" s="450">
        <v>1</v>
      </c>
      <c r="C3" s="450" t="s">
        <v>118</v>
      </c>
      <c r="D3" s="450" t="s">
        <v>642</v>
      </c>
      <c r="E3" s="450" t="s">
        <v>1613</v>
      </c>
      <c r="F3" s="450" t="s">
        <v>1399</v>
      </c>
      <c r="G3" s="450" t="s">
        <v>617</v>
      </c>
      <c r="H3" s="450" t="s">
        <v>1719</v>
      </c>
      <c r="I3" s="450" t="s">
        <v>1723</v>
      </c>
      <c r="J3" s="450" t="s">
        <v>632</v>
      </c>
      <c r="K3" s="450" t="s">
        <v>1841</v>
      </c>
      <c r="L3" s="554"/>
      <c r="M3" s="554"/>
      <c r="N3" s="554"/>
      <c r="O3" s="554"/>
    </row>
    <row r="4" spans="1:16" ht="25.5" customHeight="1" x14ac:dyDescent="0.25">
      <c r="A4" s="451">
        <v>41903</v>
      </c>
      <c r="B4" s="450">
        <v>2</v>
      </c>
      <c r="C4" s="450" t="s">
        <v>1613</v>
      </c>
      <c r="D4" s="450" t="s">
        <v>634</v>
      </c>
      <c r="E4" s="457" t="s">
        <v>1842</v>
      </c>
      <c r="F4" s="450" t="s">
        <v>1615</v>
      </c>
      <c r="G4" s="450" t="s">
        <v>662</v>
      </c>
      <c r="H4" s="457" t="s">
        <v>1617</v>
      </c>
      <c r="I4" s="450" t="s">
        <v>1843</v>
      </c>
      <c r="J4" s="450" t="s">
        <v>638</v>
      </c>
      <c r="K4" s="450" t="s">
        <v>1616</v>
      </c>
      <c r="L4" s="450">
        <v>1</v>
      </c>
      <c r="M4" s="450" t="s">
        <v>1239</v>
      </c>
      <c r="N4" s="450" t="s">
        <v>605</v>
      </c>
      <c r="O4" s="450" t="s">
        <v>1613</v>
      </c>
    </row>
    <row r="5" spans="1:16" ht="25.5" customHeight="1" x14ac:dyDescent="0.25">
      <c r="A5" s="451">
        <v>41917</v>
      </c>
      <c r="B5" s="450">
        <v>3</v>
      </c>
      <c r="C5" s="450" t="s">
        <v>1561</v>
      </c>
      <c r="D5" s="450" t="s">
        <v>1151</v>
      </c>
      <c r="E5" s="450" t="s">
        <v>1613</v>
      </c>
      <c r="F5" s="457" t="s">
        <v>1560</v>
      </c>
      <c r="G5" s="450" t="s">
        <v>671</v>
      </c>
      <c r="H5" s="450" t="s">
        <v>1615</v>
      </c>
      <c r="I5" s="450" t="s">
        <v>1616</v>
      </c>
      <c r="J5" s="450" t="s">
        <v>689</v>
      </c>
      <c r="K5" s="450" t="s">
        <v>1623</v>
      </c>
      <c r="L5" s="450">
        <v>2</v>
      </c>
      <c r="M5" s="450" t="s">
        <v>1613</v>
      </c>
      <c r="N5" s="450" t="s">
        <v>605</v>
      </c>
      <c r="O5" s="457" t="s">
        <v>1844</v>
      </c>
    </row>
    <row r="6" spans="1:16" ht="25.5" customHeight="1" x14ac:dyDescent="0.25">
      <c r="A6" s="451">
        <v>41931</v>
      </c>
      <c r="B6" s="450">
        <v>4</v>
      </c>
      <c r="C6" s="450" t="s">
        <v>1613</v>
      </c>
      <c r="D6" s="450" t="s">
        <v>662</v>
      </c>
      <c r="E6" s="450" t="s">
        <v>1845</v>
      </c>
      <c r="F6" s="450" t="s">
        <v>1615</v>
      </c>
      <c r="G6" s="450" t="s">
        <v>662</v>
      </c>
      <c r="H6" s="457" t="s">
        <v>1630</v>
      </c>
      <c r="I6" s="450" t="s">
        <v>1624</v>
      </c>
      <c r="J6" s="450" t="s">
        <v>662</v>
      </c>
      <c r="K6" s="450" t="s">
        <v>1616</v>
      </c>
      <c r="L6" s="450">
        <v>3</v>
      </c>
      <c r="M6" s="450" t="s">
        <v>1546</v>
      </c>
      <c r="N6" s="450" t="s">
        <v>605</v>
      </c>
      <c r="O6" s="450" t="s">
        <v>1613</v>
      </c>
      <c r="P6" s="458"/>
    </row>
    <row r="7" spans="1:16" ht="25.5" customHeight="1" x14ac:dyDescent="0.25">
      <c r="A7" s="451">
        <v>41938</v>
      </c>
      <c r="B7" s="450">
        <v>5</v>
      </c>
      <c r="C7" s="450" t="s">
        <v>1668</v>
      </c>
      <c r="D7" s="450" t="s">
        <v>1441</v>
      </c>
      <c r="E7" s="450" t="s">
        <v>1613</v>
      </c>
      <c r="F7" s="450" t="s">
        <v>1551</v>
      </c>
      <c r="G7" s="450" t="s">
        <v>630</v>
      </c>
      <c r="H7" s="450" t="s">
        <v>1615</v>
      </c>
      <c r="I7" s="450" t="s">
        <v>1616</v>
      </c>
      <c r="J7" s="450" t="s">
        <v>1473</v>
      </c>
      <c r="K7" s="457" t="s">
        <v>1846</v>
      </c>
      <c r="L7" s="554"/>
      <c r="M7" s="554"/>
      <c r="N7" s="554"/>
      <c r="O7" s="554"/>
      <c r="P7" s="458"/>
    </row>
    <row r="8" spans="1:16" ht="25.5" customHeight="1" x14ac:dyDescent="0.25">
      <c r="A8" s="451">
        <v>41945</v>
      </c>
      <c r="B8" s="450">
        <v>6</v>
      </c>
      <c r="C8" s="450" t="s">
        <v>1613</v>
      </c>
      <c r="D8" s="450" t="s">
        <v>642</v>
      </c>
      <c r="E8" s="450" t="s">
        <v>1545</v>
      </c>
      <c r="F8" s="450" t="s">
        <v>1615</v>
      </c>
      <c r="G8" s="450" t="s">
        <v>642</v>
      </c>
      <c r="H8" s="457" t="s">
        <v>836</v>
      </c>
      <c r="I8" s="450" t="s">
        <v>1671</v>
      </c>
      <c r="J8" s="450" t="s">
        <v>681</v>
      </c>
      <c r="K8" s="450" t="s">
        <v>1616</v>
      </c>
      <c r="L8" s="554"/>
      <c r="M8" s="554"/>
      <c r="N8" s="554"/>
      <c r="O8" s="554"/>
      <c r="P8" s="458"/>
    </row>
    <row r="9" spans="1:16" ht="25.5" customHeight="1" x14ac:dyDescent="0.25">
      <c r="A9" s="451">
        <v>41952</v>
      </c>
      <c r="B9" s="450">
        <v>7</v>
      </c>
      <c r="C9" s="450" t="s">
        <v>1847</v>
      </c>
      <c r="D9" s="450" t="s">
        <v>662</v>
      </c>
      <c r="E9" s="450" t="s">
        <v>1613</v>
      </c>
      <c r="F9" s="457" t="s">
        <v>1542</v>
      </c>
      <c r="G9" s="450" t="s">
        <v>1154</v>
      </c>
      <c r="H9" s="450" t="s">
        <v>1615</v>
      </c>
      <c r="I9" s="450" t="s">
        <v>1616</v>
      </c>
      <c r="J9" s="450" t="s">
        <v>628</v>
      </c>
      <c r="K9" s="457" t="s">
        <v>1848</v>
      </c>
      <c r="L9" s="450">
        <v>4</v>
      </c>
      <c r="M9" s="450" t="s">
        <v>1613</v>
      </c>
      <c r="N9" s="450" t="s">
        <v>605</v>
      </c>
      <c r="O9" s="457" t="s">
        <v>1849</v>
      </c>
      <c r="P9" s="458"/>
    </row>
    <row r="10" spans="1:16" ht="25.5" customHeight="1" x14ac:dyDescent="0.25">
      <c r="A10" s="451">
        <v>41966</v>
      </c>
      <c r="B10" s="450">
        <v>8</v>
      </c>
      <c r="C10" s="450" t="s">
        <v>1627</v>
      </c>
      <c r="D10" s="450" t="s">
        <v>1681</v>
      </c>
      <c r="E10" s="450" t="s">
        <v>1613</v>
      </c>
      <c r="F10" s="450" t="s">
        <v>1850</v>
      </c>
      <c r="G10" s="450" t="s">
        <v>1851</v>
      </c>
      <c r="H10" s="450" t="s">
        <v>1615</v>
      </c>
      <c r="I10" s="450" t="s">
        <v>1616</v>
      </c>
      <c r="J10" s="450" t="s">
        <v>703</v>
      </c>
      <c r="K10" s="450" t="s">
        <v>1852</v>
      </c>
      <c r="L10" s="450">
        <v>5</v>
      </c>
      <c r="M10" s="457" t="s">
        <v>1553</v>
      </c>
      <c r="N10" s="450" t="s">
        <v>605</v>
      </c>
      <c r="O10" s="450" t="s">
        <v>1613</v>
      </c>
      <c r="P10" s="458"/>
    </row>
    <row r="11" spans="1:16" ht="25.5" customHeight="1" x14ac:dyDescent="0.25">
      <c r="A11" s="451">
        <v>41973</v>
      </c>
      <c r="B11" s="450">
        <v>9</v>
      </c>
      <c r="C11" s="450" t="s">
        <v>1613</v>
      </c>
      <c r="D11" s="450" t="s">
        <v>662</v>
      </c>
      <c r="E11" s="450" t="s">
        <v>1729</v>
      </c>
      <c r="F11" s="450" t="s">
        <v>1615</v>
      </c>
      <c r="G11" s="450" t="s">
        <v>661</v>
      </c>
      <c r="H11" s="450" t="s">
        <v>1245</v>
      </c>
      <c r="I11" s="450" t="s">
        <v>1853</v>
      </c>
      <c r="J11" s="450" t="s">
        <v>1854</v>
      </c>
      <c r="K11" s="450" t="s">
        <v>1616</v>
      </c>
      <c r="L11" s="450">
        <v>6</v>
      </c>
      <c r="M11" s="457" t="s">
        <v>1855</v>
      </c>
      <c r="N11" s="450" t="s">
        <v>605</v>
      </c>
      <c r="O11" s="450" t="s">
        <v>1613</v>
      </c>
      <c r="P11" s="458"/>
    </row>
    <row r="12" spans="1:16" ht="25.5" customHeight="1" x14ac:dyDescent="0.25">
      <c r="A12" s="451">
        <v>41980</v>
      </c>
      <c r="B12" s="450">
        <v>10</v>
      </c>
      <c r="C12" s="450" t="s">
        <v>1770</v>
      </c>
      <c r="D12" s="450" t="s">
        <v>1856</v>
      </c>
      <c r="E12" s="450" t="s">
        <v>1613</v>
      </c>
      <c r="F12" s="450" t="s">
        <v>1672</v>
      </c>
      <c r="G12" s="450" t="s">
        <v>671</v>
      </c>
      <c r="H12" s="450" t="s">
        <v>1615</v>
      </c>
      <c r="I12" s="450" t="s">
        <v>1616</v>
      </c>
      <c r="J12" s="450" t="s">
        <v>648</v>
      </c>
      <c r="K12" s="450" t="s">
        <v>1726</v>
      </c>
      <c r="L12" s="554"/>
      <c r="M12" s="554"/>
      <c r="N12" s="554"/>
      <c r="O12" s="554"/>
      <c r="P12" s="458"/>
    </row>
    <row r="13" spans="1:16" ht="25.5" customHeight="1" x14ac:dyDescent="0.25">
      <c r="A13" s="451">
        <v>41987</v>
      </c>
      <c r="B13" s="450">
        <v>11</v>
      </c>
      <c r="C13" s="450" t="s">
        <v>1613</v>
      </c>
      <c r="D13" s="450" t="s">
        <v>1151</v>
      </c>
      <c r="E13" s="450" t="s">
        <v>1857</v>
      </c>
      <c r="F13" s="450" t="s">
        <v>1615</v>
      </c>
      <c r="G13" s="450" t="s">
        <v>703</v>
      </c>
      <c r="H13" s="450" t="s">
        <v>1628</v>
      </c>
      <c r="I13" s="450" t="s">
        <v>1620</v>
      </c>
      <c r="J13" s="450" t="s">
        <v>662</v>
      </c>
      <c r="K13" s="450" t="s">
        <v>1616</v>
      </c>
      <c r="L13" s="450">
        <v>7</v>
      </c>
      <c r="M13" s="450" t="s">
        <v>1613</v>
      </c>
      <c r="N13" s="450" t="s">
        <v>605</v>
      </c>
      <c r="O13" s="450" t="s">
        <v>1858</v>
      </c>
      <c r="P13" s="458"/>
    </row>
    <row r="14" spans="1:16" ht="25.5" customHeight="1" x14ac:dyDescent="0.25">
      <c r="A14" s="451">
        <v>42015</v>
      </c>
      <c r="B14" s="555"/>
      <c r="C14" s="555"/>
      <c r="D14" s="555"/>
      <c r="E14" s="555"/>
      <c r="F14" s="555"/>
      <c r="G14" s="555"/>
      <c r="H14" s="555"/>
      <c r="I14" s="555"/>
      <c r="J14" s="555"/>
      <c r="K14" s="555"/>
      <c r="L14" s="450">
        <v>8</v>
      </c>
      <c r="M14" s="450" t="s">
        <v>1613</v>
      </c>
      <c r="N14" s="450" t="s">
        <v>605</v>
      </c>
      <c r="O14" s="457" t="s">
        <v>1684</v>
      </c>
      <c r="P14" s="458"/>
    </row>
    <row r="15" spans="1:16" ht="25.5" customHeight="1" x14ac:dyDescent="0.25">
      <c r="A15" s="451">
        <v>42029</v>
      </c>
      <c r="B15" s="450">
        <v>12</v>
      </c>
      <c r="C15" s="450" t="s">
        <v>1613</v>
      </c>
      <c r="D15" s="450" t="s">
        <v>662</v>
      </c>
      <c r="E15" s="450" t="s">
        <v>118</v>
      </c>
      <c r="F15" s="450" t="s">
        <v>1719</v>
      </c>
      <c r="G15" s="450" t="s">
        <v>1151</v>
      </c>
      <c r="H15" s="450" t="s">
        <v>1399</v>
      </c>
      <c r="I15" s="450" t="s">
        <v>1841</v>
      </c>
      <c r="J15" s="450" t="s">
        <v>650</v>
      </c>
      <c r="K15" s="450" t="s">
        <v>1723</v>
      </c>
      <c r="L15" s="450">
        <v>9</v>
      </c>
      <c r="M15" s="450" t="s">
        <v>1859</v>
      </c>
      <c r="N15" s="450" t="s">
        <v>605</v>
      </c>
      <c r="O15" s="450" t="s">
        <v>1613</v>
      </c>
      <c r="P15" s="458"/>
    </row>
    <row r="16" spans="1:16" ht="25.5" customHeight="1" x14ac:dyDescent="0.25">
      <c r="A16" s="451">
        <v>42071</v>
      </c>
      <c r="B16" s="450">
        <v>13</v>
      </c>
      <c r="C16" s="457" t="s">
        <v>1842</v>
      </c>
      <c r="D16" s="450" t="s">
        <v>611</v>
      </c>
      <c r="E16" s="450" t="s">
        <v>1613</v>
      </c>
      <c r="F16" s="457" t="s">
        <v>1617</v>
      </c>
      <c r="G16" s="450" t="s">
        <v>648</v>
      </c>
      <c r="H16" s="450" t="s">
        <v>1615</v>
      </c>
      <c r="I16" s="450" t="s">
        <v>1616</v>
      </c>
      <c r="J16" s="450" t="s">
        <v>630</v>
      </c>
      <c r="K16" s="450" t="s">
        <v>1843</v>
      </c>
      <c r="L16" s="450">
        <v>10</v>
      </c>
      <c r="M16" s="450" t="s">
        <v>1613</v>
      </c>
      <c r="N16" s="450" t="s">
        <v>605</v>
      </c>
      <c r="O16" s="450" t="s">
        <v>1239</v>
      </c>
      <c r="P16" s="458"/>
    </row>
    <row r="17" spans="1:16" ht="25.5" customHeight="1" x14ac:dyDescent="0.25">
      <c r="A17" s="451">
        <v>42057</v>
      </c>
      <c r="B17" s="450">
        <v>14</v>
      </c>
      <c r="C17" s="450" t="s">
        <v>1613</v>
      </c>
      <c r="D17" s="450" t="s">
        <v>675</v>
      </c>
      <c r="E17" s="450" t="s">
        <v>1561</v>
      </c>
      <c r="F17" s="450" t="s">
        <v>1615</v>
      </c>
      <c r="G17" s="450" t="s">
        <v>1151</v>
      </c>
      <c r="H17" s="457" t="s">
        <v>1560</v>
      </c>
      <c r="I17" s="450" t="s">
        <v>1623</v>
      </c>
      <c r="J17" s="450" t="s">
        <v>1860</v>
      </c>
      <c r="K17" s="450" t="s">
        <v>1616</v>
      </c>
      <c r="L17" s="450">
        <v>11</v>
      </c>
      <c r="M17" s="457" t="s">
        <v>1844</v>
      </c>
      <c r="N17" s="450" t="s">
        <v>605</v>
      </c>
      <c r="O17" s="450" t="s">
        <v>1613</v>
      </c>
      <c r="P17" s="458"/>
    </row>
    <row r="18" spans="1:16" ht="25.5" customHeight="1" x14ac:dyDescent="0.25">
      <c r="A18" s="451">
        <v>42064</v>
      </c>
      <c r="B18" s="450">
        <v>15</v>
      </c>
      <c r="C18" s="450" t="s">
        <v>1845</v>
      </c>
      <c r="D18" s="450" t="s">
        <v>648</v>
      </c>
      <c r="E18" s="450" t="s">
        <v>1613</v>
      </c>
      <c r="F18" s="457" t="s">
        <v>1630</v>
      </c>
      <c r="G18" s="450" t="s">
        <v>624</v>
      </c>
      <c r="H18" s="450" t="s">
        <v>1615</v>
      </c>
      <c r="I18" s="450" t="s">
        <v>1616</v>
      </c>
      <c r="J18" s="450" t="s">
        <v>681</v>
      </c>
      <c r="K18" s="450" t="s">
        <v>1624</v>
      </c>
      <c r="L18" s="554"/>
      <c r="M18" s="554"/>
      <c r="N18" s="554"/>
      <c r="O18" s="554"/>
      <c r="P18" s="458"/>
    </row>
    <row r="19" spans="1:16" ht="25.5" customHeight="1" x14ac:dyDescent="0.25">
      <c r="A19" s="451">
        <v>42071</v>
      </c>
      <c r="B19" s="555"/>
      <c r="C19" s="555"/>
      <c r="D19" s="555"/>
      <c r="E19" s="555"/>
      <c r="F19" s="555"/>
      <c r="G19" s="555"/>
      <c r="H19" s="555"/>
      <c r="I19" s="555"/>
      <c r="J19" s="555"/>
      <c r="K19" s="555"/>
      <c r="L19" s="450">
        <v>12</v>
      </c>
      <c r="M19" s="450" t="s">
        <v>1613</v>
      </c>
      <c r="N19" s="450"/>
      <c r="O19" s="450" t="s">
        <v>1546</v>
      </c>
      <c r="P19" s="458"/>
    </row>
    <row r="20" spans="1:16" ht="25.5" customHeight="1" x14ac:dyDescent="0.25">
      <c r="A20" s="451">
        <v>42078</v>
      </c>
      <c r="B20" s="450">
        <v>16</v>
      </c>
      <c r="C20" s="450" t="s">
        <v>1613</v>
      </c>
      <c r="D20" s="450" t="s">
        <v>1151</v>
      </c>
      <c r="E20" s="450" t="s">
        <v>1668</v>
      </c>
      <c r="F20" s="450" t="s">
        <v>1615</v>
      </c>
      <c r="G20" s="450" t="s">
        <v>1174</v>
      </c>
      <c r="H20" s="450" t="s">
        <v>1551</v>
      </c>
      <c r="I20" s="457" t="s">
        <v>1846</v>
      </c>
      <c r="J20" s="450" t="s">
        <v>624</v>
      </c>
      <c r="K20" s="450" t="s">
        <v>1616</v>
      </c>
      <c r="L20" s="450">
        <v>13</v>
      </c>
      <c r="M20" s="457" t="s">
        <v>1849</v>
      </c>
      <c r="N20" s="450" t="s">
        <v>605</v>
      </c>
      <c r="O20" s="450" t="s">
        <v>1613</v>
      </c>
    </row>
    <row r="21" spans="1:16" ht="25.5" customHeight="1" x14ac:dyDescent="0.25">
      <c r="A21" s="451">
        <v>42085</v>
      </c>
      <c r="B21" s="450">
        <v>17</v>
      </c>
      <c r="C21" s="450" t="s">
        <v>1545</v>
      </c>
      <c r="D21" s="450" t="s">
        <v>638</v>
      </c>
      <c r="E21" s="450" t="s">
        <v>1613</v>
      </c>
      <c r="F21" s="457" t="s">
        <v>836</v>
      </c>
      <c r="G21" s="450" t="s">
        <v>671</v>
      </c>
      <c r="H21" s="450" t="s">
        <v>1615</v>
      </c>
      <c r="I21" s="450" t="s">
        <v>1616</v>
      </c>
      <c r="J21" s="450" t="s">
        <v>1151</v>
      </c>
      <c r="K21" s="450" t="s">
        <v>1671</v>
      </c>
      <c r="L21" s="554"/>
      <c r="M21" s="554"/>
      <c r="N21" s="554"/>
      <c r="O21" s="554"/>
    </row>
    <row r="22" spans="1:16" ht="25.5" customHeight="1" x14ac:dyDescent="0.25">
      <c r="A22" s="451">
        <v>42092</v>
      </c>
      <c r="B22" s="450">
        <v>18</v>
      </c>
      <c r="C22" s="450" t="s">
        <v>1613</v>
      </c>
      <c r="D22" s="450" t="s">
        <v>652</v>
      </c>
      <c r="E22" s="450" t="s">
        <v>1847</v>
      </c>
      <c r="F22" s="450" t="s">
        <v>1615</v>
      </c>
      <c r="G22" s="450" t="s">
        <v>628</v>
      </c>
      <c r="H22" s="457" t="s">
        <v>1542</v>
      </c>
      <c r="I22" s="457" t="s">
        <v>1848</v>
      </c>
      <c r="J22" s="450" t="s">
        <v>1495</v>
      </c>
      <c r="K22" s="450" t="s">
        <v>1616</v>
      </c>
      <c r="L22" s="450">
        <v>14</v>
      </c>
      <c r="M22" s="450" t="s">
        <v>1613</v>
      </c>
      <c r="N22" s="450" t="s">
        <v>605</v>
      </c>
      <c r="O22" s="457" t="s">
        <v>1553</v>
      </c>
    </row>
    <row r="23" spans="1:16" ht="25.5" customHeight="1" x14ac:dyDescent="0.25">
      <c r="A23" s="451">
        <v>42106</v>
      </c>
      <c r="B23" s="450">
        <v>19</v>
      </c>
      <c r="C23" s="450" t="s">
        <v>1613</v>
      </c>
      <c r="D23" s="450" t="s">
        <v>648</v>
      </c>
      <c r="E23" s="450" t="s">
        <v>1627</v>
      </c>
      <c r="F23" s="450" t="s">
        <v>1615</v>
      </c>
      <c r="G23" s="450" t="s">
        <v>632</v>
      </c>
      <c r="H23" s="450" t="s">
        <v>1850</v>
      </c>
      <c r="I23" s="450" t="s">
        <v>1852</v>
      </c>
      <c r="J23" s="450" t="s">
        <v>1861</v>
      </c>
      <c r="K23" s="450" t="s">
        <v>1616</v>
      </c>
      <c r="L23" s="450">
        <v>15</v>
      </c>
      <c r="M23" s="450" t="s">
        <v>1613</v>
      </c>
      <c r="N23" s="450" t="s">
        <v>605</v>
      </c>
      <c r="O23" s="457" t="s">
        <v>1855</v>
      </c>
    </row>
    <row r="24" spans="1:16" ht="25.5" customHeight="1" x14ac:dyDescent="0.25">
      <c r="A24" s="451">
        <v>42120</v>
      </c>
      <c r="B24" s="450">
        <v>20</v>
      </c>
      <c r="C24" s="450" t="s">
        <v>1729</v>
      </c>
      <c r="D24" s="450" t="s">
        <v>652</v>
      </c>
      <c r="E24" s="450" t="s">
        <v>1613</v>
      </c>
      <c r="F24" s="450" t="s">
        <v>1245</v>
      </c>
      <c r="G24" s="450" t="s">
        <v>1478</v>
      </c>
      <c r="H24" s="450" t="s">
        <v>1615</v>
      </c>
      <c r="I24" s="450" t="s">
        <v>1616</v>
      </c>
      <c r="J24" s="450" t="s">
        <v>628</v>
      </c>
      <c r="K24" s="450" t="s">
        <v>1853</v>
      </c>
      <c r="L24" s="450">
        <v>16</v>
      </c>
      <c r="M24" s="450" t="s">
        <v>1858</v>
      </c>
      <c r="N24" s="450" t="s">
        <v>605</v>
      </c>
      <c r="O24" s="450" t="s">
        <v>1613</v>
      </c>
    </row>
    <row r="25" spans="1:16" ht="25.5" customHeight="1" x14ac:dyDescent="0.25">
      <c r="A25" s="451">
        <v>42127</v>
      </c>
      <c r="B25" s="555"/>
      <c r="C25" s="555"/>
      <c r="D25" s="555"/>
      <c r="E25" s="555"/>
      <c r="F25" s="555"/>
      <c r="G25" s="555"/>
      <c r="H25" s="555"/>
      <c r="I25" s="555"/>
      <c r="J25" s="555"/>
      <c r="K25" s="555"/>
      <c r="L25" s="450">
        <v>17</v>
      </c>
      <c r="M25" s="457" t="s">
        <v>1684</v>
      </c>
      <c r="N25" s="450" t="s">
        <v>605</v>
      </c>
      <c r="O25" s="450" t="s">
        <v>1613</v>
      </c>
    </row>
    <row r="26" spans="1:16" ht="25.5" customHeight="1" x14ac:dyDescent="0.25">
      <c r="A26" s="451">
        <v>42134</v>
      </c>
      <c r="B26" s="450">
        <v>21</v>
      </c>
      <c r="C26" s="450" t="s">
        <v>1613</v>
      </c>
      <c r="D26" s="450" t="s">
        <v>659</v>
      </c>
      <c r="E26" s="450" t="s">
        <v>1770</v>
      </c>
      <c r="F26" s="450" t="s">
        <v>1615</v>
      </c>
      <c r="G26" s="450" t="s">
        <v>632</v>
      </c>
      <c r="H26" s="450" t="s">
        <v>1672</v>
      </c>
      <c r="I26" s="450" t="s">
        <v>1726</v>
      </c>
      <c r="J26" s="450" t="s">
        <v>1473</v>
      </c>
      <c r="K26" s="450" t="s">
        <v>1616</v>
      </c>
      <c r="L26" s="450">
        <v>18</v>
      </c>
      <c r="M26" s="450" t="s">
        <v>1613</v>
      </c>
      <c r="N26" s="450" t="s">
        <v>605</v>
      </c>
      <c r="O26" s="450" t="s">
        <v>1859</v>
      </c>
    </row>
    <row r="27" spans="1:16" ht="25.5" customHeight="1" x14ac:dyDescent="0.25">
      <c r="A27" s="451">
        <v>42141</v>
      </c>
      <c r="B27" s="450">
        <v>22</v>
      </c>
      <c r="C27" s="450" t="s">
        <v>1857</v>
      </c>
      <c r="D27" s="450" t="s">
        <v>599</v>
      </c>
      <c r="E27" s="450" t="s">
        <v>1613</v>
      </c>
      <c r="F27" s="450" t="s">
        <v>1628</v>
      </c>
      <c r="G27" s="450" t="s">
        <v>656</v>
      </c>
      <c r="H27" s="450" t="s">
        <v>1615</v>
      </c>
      <c r="I27" s="450" t="s">
        <v>1616</v>
      </c>
      <c r="J27" s="450" t="s">
        <v>1862</v>
      </c>
      <c r="K27" s="450" t="s">
        <v>1620</v>
      </c>
      <c r="L27" s="554"/>
      <c r="M27" s="554"/>
      <c r="N27" s="554"/>
      <c r="O27" s="554"/>
    </row>
    <row r="28" spans="1:16" ht="17.25" x14ac:dyDescent="0.3">
      <c r="A28" s="452"/>
      <c r="B28" s="452"/>
      <c r="C28" s="453"/>
      <c r="D28" s="452"/>
      <c r="E28" s="453"/>
      <c r="F28" s="453"/>
      <c r="G28" s="452"/>
      <c r="H28" s="453"/>
      <c r="I28" s="454"/>
      <c r="J28" s="455"/>
      <c r="K28" s="454"/>
      <c r="L28" s="454"/>
    </row>
    <row r="29" spans="1:16" ht="16.5" customHeight="1" x14ac:dyDescent="0.3">
      <c r="A29" s="918" t="s">
        <v>520</v>
      </c>
      <c r="B29" s="918"/>
      <c r="C29" s="918"/>
      <c r="D29" s="918"/>
      <c r="E29" s="918"/>
      <c r="F29" s="453"/>
      <c r="K29" s="924" t="s">
        <v>1863</v>
      </c>
      <c r="L29" s="924"/>
      <c r="M29" s="924"/>
      <c r="N29" s="924"/>
      <c r="O29" s="924"/>
    </row>
    <row r="30" spans="1:16" ht="17.25" x14ac:dyDescent="0.3">
      <c r="A30" s="450" t="s">
        <v>1694</v>
      </c>
      <c r="B30" s="456">
        <v>41875</v>
      </c>
      <c r="C30" s="450" t="s">
        <v>1753</v>
      </c>
      <c r="D30" s="457" t="s">
        <v>624</v>
      </c>
      <c r="E30" s="450" t="s">
        <v>1697</v>
      </c>
      <c r="F30" s="453"/>
      <c r="K30" s="451">
        <v>41910</v>
      </c>
      <c r="L30" s="450">
        <v>1</v>
      </c>
      <c r="M30" s="450" t="s">
        <v>1613</v>
      </c>
      <c r="N30" s="450" t="s">
        <v>659</v>
      </c>
      <c r="O30" s="450" t="s">
        <v>1864</v>
      </c>
    </row>
    <row r="31" spans="1:16" ht="17.25" x14ac:dyDescent="0.3">
      <c r="A31" s="450" t="s">
        <v>23</v>
      </c>
      <c r="B31" s="456">
        <v>41882</v>
      </c>
      <c r="C31" s="450" t="s">
        <v>1753</v>
      </c>
      <c r="D31" s="457" t="s">
        <v>1151</v>
      </c>
      <c r="E31" s="450" t="s">
        <v>1865</v>
      </c>
      <c r="F31" s="453"/>
      <c r="K31" s="451">
        <v>41924</v>
      </c>
      <c r="L31" s="450">
        <v>2</v>
      </c>
      <c r="M31" s="450" t="s">
        <v>1613</v>
      </c>
      <c r="N31" s="450" t="s">
        <v>704</v>
      </c>
      <c r="O31" s="450" t="s">
        <v>1866</v>
      </c>
    </row>
    <row r="32" spans="1:16" ht="17.25" x14ac:dyDescent="0.3">
      <c r="A32" s="450" t="s">
        <v>36</v>
      </c>
      <c r="B32" s="456">
        <v>41896</v>
      </c>
      <c r="C32" s="450" t="s">
        <v>1867</v>
      </c>
      <c r="D32" s="457" t="s">
        <v>628</v>
      </c>
      <c r="E32" s="450" t="s">
        <v>1753</v>
      </c>
      <c r="F32" s="453"/>
      <c r="K32" s="451">
        <v>41959</v>
      </c>
      <c r="L32" s="450">
        <v>3</v>
      </c>
      <c r="M32" s="450" t="s">
        <v>1868</v>
      </c>
      <c r="N32" s="450" t="s">
        <v>599</v>
      </c>
      <c r="O32" s="450" t="s">
        <v>1613</v>
      </c>
    </row>
    <row r="33" spans="1:56" ht="17.25" x14ac:dyDescent="0.25">
      <c r="A33" s="450" t="s">
        <v>1645</v>
      </c>
      <c r="B33" s="456">
        <v>41910</v>
      </c>
      <c r="C33" s="450" t="s">
        <v>1753</v>
      </c>
      <c r="D33" s="457" t="s">
        <v>653</v>
      </c>
      <c r="E33" s="450" t="s">
        <v>1869</v>
      </c>
      <c r="K33" s="451">
        <v>42008</v>
      </c>
      <c r="L33" s="450"/>
      <c r="M33" s="450" t="s">
        <v>1613</v>
      </c>
      <c r="N33" s="450" t="s">
        <v>703</v>
      </c>
      <c r="O33" s="450" t="s">
        <v>511</v>
      </c>
    </row>
    <row r="34" spans="1:56" ht="17.25" x14ac:dyDescent="0.25">
      <c r="A34" s="450" t="s">
        <v>1636</v>
      </c>
      <c r="B34" s="456" t="s">
        <v>1870</v>
      </c>
      <c r="C34" s="450" t="s">
        <v>1753</v>
      </c>
      <c r="D34" s="457" t="s">
        <v>628</v>
      </c>
      <c r="E34" s="450" t="s">
        <v>1871</v>
      </c>
    </row>
    <row r="35" spans="1:56" x14ac:dyDescent="0.25">
      <c r="A35"/>
      <c r="B35" s="1"/>
    </row>
    <row r="36" spans="1:56" ht="17.25" x14ac:dyDescent="0.25">
      <c r="A36" s="918" t="s">
        <v>813</v>
      </c>
      <c r="B36" s="918"/>
      <c r="C36" s="918"/>
      <c r="D36" s="918"/>
      <c r="E36" s="918"/>
    </row>
    <row r="37" spans="1:56" ht="17.25" x14ac:dyDescent="0.25">
      <c r="A37" s="450" t="s">
        <v>26</v>
      </c>
      <c r="B37" s="456">
        <v>41994</v>
      </c>
      <c r="C37" s="450" t="s">
        <v>1872</v>
      </c>
      <c r="D37" s="450" t="s">
        <v>611</v>
      </c>
      <c r="E37" s="450" t="s">
        <v>1753</v>
      </c>
    </row>
    <row r="39" spans="1:56" ht="17.25" x14ac:dyDescent="0.25">
      <c r="A39" s="918" t="s">
        <v>414</v>
      </c>
      <c r="B39" s="918"/>
      <c r="C39" s="918"/>
      <c r="D39" s="918"/>
      <c r="E39" s="918"/>
    </row>
    <row r="40" spans="1:56" ht="17.25" x14ac:dyDescent="0.25">
      <c r="A40" s="450" t="s">
        <v>1645</v>
      </c>
      <c r="B40" s="456">
        <v>41678</v>
      </c>
      <c r="C40" s="450" t="s">
        <v>1753</v>
      </c>
      <c r="D40" s="450" t="s">
        <v>1873</v>
      </c>
      <c r="E40" s="450" t="s">
        <v>1874</v>
      </c>
    </row>
    <row r="41" spans="1:56" ht="17.25" x14ac:dyDescent="0.25">
      <c r="A41" s="458"/>
      <c r="B41" s="459"/>
      <c r="C41" s="458"/>
      <c r="D41" s="458"/>
      <c r="E41" s="458"/>
    </row>
    <row r="42" spans="1:56" ht="17.25" x14ac:dyDescent="0.25">
      <c r="A42" s="918" t="s">
        <v>814</v>
      </c>
      <c r="B42" s="918"/>
      <c r="C42" s="918"/>
      <c r="D42" s="918"/>
      <c r="E42" s="918"/>
    </row>
    <row r="43" spans="1:56" ht="17.25" x14ac:dyDescent="0.25">
      <c r="A43" s="450" t="s">
        <v>26</v>
      </c>
      <c r="B43" s="456">
        <v>42050</v>
      </c>
      <c r="C43" s="450" t="s">
        <v>1875</v>
      </c>
      <c r="D43" s="457" t="s">
        <v>1876</v>
      </c>
      <c r="E43" s="450" t="s">
        <v>1753</v>
      </c>
    </row>
    <row r="44" spans="1:56" ht="17.25" x14ac:dyDescent="0.25">
      <c r="A44" s="450" t="s">
        <v>1877</v>
      </c>
      <c r="B44" s="456">
        <v>42098</v>
      </c>
      <c r="C44" s="450" t="s">
        <v>1753</v>
      </c>
      <c r="D44" s="450" t="s">
        <v>1878</v>
      </c>
      <c r="E44" s="450" t="s">
        <v>1879</v>
      </c>
    </row>
    <row r="45" spans="1:56" ht="34.5" x14ac:dyDescent="0.25">
      <c r="A45" s="450" t="s">
        <v>1880</v>
      </c>
      <c r="B45" s="456">
        <v>42125</v>
      </c>
      <c r="C45" s="450" t="s">
        <v>1807</v>
      </c>
      <c r="D45" s="457" t="s">
        <v>1881</v>
      </c>
      <c r="E45" s="450" t="s">
        <v>1753</v>
      </c>
    </row>
    <row r="46" spans="1:56" ht="17.25" x14ac:dyDescent="0.25">
      <c r="A46" s="450" t="s">
        <v>1882</v>
      </c>
      <c r="B46" s="456">
        <v>42132</v>
      </c>
      <c r="C46" s="450" t="s">
        <v>1753</v>
      </c>
      <c r="D46" s="450" t="s">
        <v>652</v>
      </c>
      <c r="E46" s="450" t="s">
        <v>1883</v>
      </c>
    </row>
    <row r="48" spans="1:56" x14ac:dyDescent="0.25">
      <c r="P48" s="86" t="s">
        <v>588</v>
      </c>
      <c r="Q48" s="925" t="s">
        <v>820</v>
      </c>
      <c r="R48" s="925"/>
      <c r="S48" s="925"/>
      <c r="T48" s="925"/>
      <c r="U48" s="925"/>
      <c r="V48" s="925"/>
      <c r="W48" s="925"/>
      <c r="X48" s="926" t="s">
        <v>1884</v>
      </c>
      <c r="Y48" s="926"/>
      <c r="Z48" s="926"/>
      <c r="AA48" s="926"/>
      <c r="AB48" s="926"/>
      <c r="AC48" s="926"/>
      <c r="AD48" s="926"/>
      <c r="AE48" s="926"/>
      <c r="AF48" s="926"/>
      <c r="AG48" s="926"/>
      <c r="AH48" s="926"/>
      <c r="AI48" s="926"/>
      <c r="AJ48" s="926"/>
      <c r="AK48" s="926"/>
      <c r="AL48" s="926"/>
      <c r="AM48" s="926"/>
      <c r="AN48" s="926"/>
      <c r="AO48" s="926"/>
      <c r="AP48" s="926"/>
      <c r="AQ48" s="926"/>
      <c r="AR48" s="926"/>
      <c r="AS48" s="926"/>
      <c r="AT48" s="87" t="s">
        <v>1201</v>
      </c>
      <c r="AU48" s="87" t="s">
        <v>1201</v>
      </c>
      <c r="AV48" s="87" t="s">
        <v>1201</v>
      </c>
      <c r="AW48" s="87" t="s">
        <v>1201</v>
      </c>
      <c r="AX48" s="87" t="s">
        <v>1201</v>
      </c>
      <c r="AY48" s="87" t="s">
        <v>1202</v>
      </c>
      <c r="AZ48" s="87" t="s">
        <v>1885</v>
      </c>
      <c r="BA48" s="87" t="s">
        <v>1372</v>
      </c>
      <c r="BB48" s="87" t="s">
        <v>1372</v>
      </c>
      <c r="BC48" s="87" t="s">
        <v>1372</v>
      </c>
      <c r="BD48" s="87" t="s">
        <v>1372</v>
      </c>
    </row>
    <row r="49" spans="16:56" ht="91.5" x14ac:dyDescent="0.25">
      <c r="P49" s="556" t="s">
        <v>823</v>
      </c>
      <c r="Q49" s="78" t="s">
        <v>1206</v>
      </c>
      <c r="R49" s="557" t="s">
        <v>825</v>
      </c>
      <c r="S49" s="79" t="s">
        <v>826</v>
      </c>
      <c r="T49" s="78" t="s">
        <v>827</v>
      </c>
      <c r="U49" s="78" t="s">
        <v>828</v>
      </c>
      <c r="V49" s="78" t="s">
        <v>829</v>
      </c>
      <c r="W49" s="80" t="s">
        <v>830</v>
      </c>
      <c r="X49" s="82" t="s">
        <v>118</v>
      </c>
      <c r="Y49" s="83" t="s">
        <v>1842</v>
      </c>
      <c r="Z49" s="82" t="s">
        <v>1561</v>
      </c>
      <c r="AA49" s="83" t="s">
        <v>1845</v>
      </c>
      <c r="AB49" s="82" t="s">
        <v>1668</v>
      </c>
      <c r="AC49" s="83" t="s">
        <v>1545</v>
      </c>
      <c r="AD49" s="82" t="s">
        <v>1847</v>
      </c>
      <c r="AE49" s="82" t="s">
        <v>1627</v>
      </c>
      <c r="AF49" s="83" t="s">
        <v>1729</v>
      </c>
      <c r="AG49" s="82" t="s">
        <v>1770</v>
      </c>
      <c r="AH49" s="83" t="s">
        <v>1886</v>
      </c>
      <c r="AI49" s="83" t="s">
        <v>118</v>
      </c>
      <c r="AJ49" s="82" t="s">
        <v>1842</v>
      </c>
      <c r="AK49" s="83" t="s">
        <v>1561</v>
      </c>
      <c r="AL49" s="82" t="s">
        <v>1845</v>
      </c>
      <c r="AM49" s="83" t="s">
        <v>1668</v>
      </c>
      <c r="AN49" s="82" t="s">
        <v>1545</v>
      </c>
      <c r="AO49" s="83" t="s">
        <v>1847</v>
      </c>
      <c r="AP49" s="83" t="s">
        <v>1627</v>
      </c>
      <c r="AQ49" s="82" t="s">
        <v>1729</v>
      </c>
      <c r="AR49" s="83" t="s">
        <v>1770</v>
      </c>
      <c r="AS49" s="82" t="s">
        <v>1886</v>
      </c>
      <c r="AT49" s="84" t="s">
        <v>1377</v>
      </c>
      <c r="AU49" s="84" t="s">
        <v>1887</v>
      </c>
      <c r="AV49" s="84" t="s">
        <v>1888</v>
      </c>
      <c r="AW49" s="84" t="s">
        <v>1889</v>
      </c>
      <c r="AX49" s="84" t="s">
        <v>1890</v>
      </c>
      <c r="AY49" s="84" t="s">
        <v>1891</v>
      </c>
      <c r="AZ49" s="84" t="s">
        <v>1892</v>
      </c>
      <c r="BA49" s="84" t="s">
        <v>1893</v>
      </c>
      <c r="BB49" s="84" t="s">
        <v>1847</v>
      </c>
      <c r="BC49" s="84" t="s">
        <v>449</v>
      </c>
      <c r="BD49" s="84" t="s">
        <v>1894</v>
      </c>
    </row>
    <row r="50" spans="16:56" x14ac:dyDescent="0.25">
      <c r="P50" s="20" t="s">
        <v>1762</v>
      </c>
      <c r="Q50" s="86">
        <f t="shared" ref="Q50:Q68" si="0">SUM(X50:BC50)</f>
        <v>15</v>
      </c>
      <c r="R50" s="138">
        <f t="shared" ref="R50:R68" si="1">SUM(X50:AS50)</f>
        <v>11</v>
      </c>
      <c r="S50" s="87">
        <f t="shared" ref="S50:S68" si="2">SUM(AT50:BC50)</f>
        <v>4</v>
      </c>
      <c r="T50" s="86">
        <f t="shared" ref="T50:T68" si="3">SUM(X50:AH50)</f>
        <v>9</v>
      </c>
      <c r="U50" s="86">
        <f t="shared" ref="U50:U68" si="4">SUM(AI50:AS50)</f>
        <v>2</v>
      </c>
      <c r="V50" s="86">
        <f t="shared" ref="V50:V68" si="5">Y50+AA50+AC50+AF50+AH50+AI50+AK50+AM50+AO50+AP50+AR50</f>
        <v>3</v>
      </c>
      <c r="W50" s="88">
        <f t="shared" ref="W50:W68" si="6">X50+Z50+AB50+AD50+AE50+AG50+AJ50+AL50+AN50+AQ50+AS50</f>
        <v>8</v>
      </c>
      <c r="X50" s="89"/>
      <c r="Y50" s="90"/>
      <c r="Z50" s="89"/>
      <c r="AA50" s="90">
        <v>1</v>
      </c>
      <c r="AB50" s="89">
        <v>1</v>
      </c>
      <c r="AC50" s="90"/>
      <c r="AD50" s="89">
        <v>1</v>
      </c>
      <c r="AE50" s="89">
        <v>3</v>
      </c>
      <c r="AF50" s="90"/>
      <c r="AG50" s="89">
        <v>2</v>
      </c>
      <c r="AH50" s="90">
        <v>1</v>
      </c>
      <c r="AI50" s="90">
        <v>1</v>
      </c>
      <c r="AJ50" s="89"/>
      <c r="AK50" s="90"/>
      <c r="AL50" s="89">
        <v>1</v>
      </c>
      <c r="AM50" s="90"/>
      <c r="AN50" s="89"/>
      <c r="AO50" s="90"/>
      <c r="AP50" s="90"/>
      <c r="AQ50" s="89"/>
      <c r="AR50" s="90"/>
      <c r="AS50" s="89"/>
      <c r="AT50" s="91">
        <v>1</v>
      </c>
      <c r="AU50" s="91">
        <v>1</v>
      </c>
      <c r="AV50" s="91"/>
      <c r="AW50" s="91">
        <v>2</v>
      </c>
      <c r="AX50" s="91"/>
      <c r="AY50" s="91"/>
      <c r="AZ50" s="91"/>
      <c r="BA50" s="91"/>
      <c r="BB50" s="91"/>
      <c r="BC50" s="91"/>
      <c r="BD50" s="91"/>
    </row>
    <row r="51" spans="16:56" x14ac:dyDescent="0.25">
      <c r="P51" s="20" t="s">
        <v>844</v>
      </c>
      <c r="Q51" s="86">
        <f t="shared" si="0"/>
        <v>6</v>
      </c>
      <c r="R51" s="138">
        <f t="shared" si="1"/>
        <v>4</v>
      </c>
      <c r="S51" s="87">
        <f t="shared" si="2"/>
        <v>2</v>
      </c>
      <c r="T51" s="86">
        <f t="shared" si="3"/>
        <v>0</v>
      </c>
      <c r="U51" s="86">
        <f t="shared" si="4"/>
        <v>4</v>
      </c>
      <c r="V51" s="86">
        <f t="shared" si="5"/>
        <v>0</v>
      </c>
      <c r="W51" s="88">
        <f t="shared" si="6"/>
        <v>4</v>
      </c>
      <c r="X51" s="89"/>
      <c r="Y51" s="90"/>
      <c r="Z51" s="89"/>
      <c r="AA51" s="90"/>
      <c r="AB51" s="89"/>
      <c r="AC51" s="90"/>
      <c r="AD51" s="89"/>
      <c r="AE51" s="89"/>
      <c r="AF51" s="90"/>
      <c r="AG51" s="89"/>
      <c r="AH51" s="90"/>
      <c r="AI51" s="90"/>
      <c r="AJ51" s="89"/>
      <c r="AK51" s="90"/>
      <c r="AL51" s="89"/>
      <c r="AM51" s="90"/>
      <c r="AN51" s="89"/>
      <c r="AO51" s="90"/>
      <c r="AP51" s="90"/>
      <c r="AQ51" s="89">
        <v>2</v>
      </c>
      <c r="AR51" s="90"/>
      <c r="AS51" s="89">
        <v>2</v>
      </c>
      <c r="AT51" s="91">
        <v>1</v>
      </c>
      <c r="AU51" s="91"/>
      <c r="AV51" s="91"/>
      <c r="AW51" s="91"/>
      <c r="AX51" s="91">
        <v>1</v>
      </c>
      <c r="AY51" s="91"/>
      <c r="AZ51" s="91"/>
      <c r="BA51" s="91"/>
      <c r="BB51" s="91"/>
      <c r="BC51" s="91"/>
      <c r="BD51" s="91"/>
    </row>
    <row r="52" spans="16:56" x14ac:dyDescent="0.25">
      <c r="P52" s="20" t="s">
        <v>1655</v>
      </c>
      <c r="Q52" s="86">
        <f t="shared" si="0"/>
        <v>6</v>
      </c>
      <c r="R52" s="138">
        <f t="shared" si="1"/>
        <v>5</v>
      </c>
      <c r="S52" s="87">
        <f t="shared" si="2"/>
        <v>1</v>
      </c>
      <c r="T52" s="86">
        <f t="shared" si="3"/>
        <v>3</v>
      </c>
      <c r="U52" s="86">
        <f t="shared" si="4"/>
        <v>2</v>
      </c>
      <c r="V52" s="86">
        <f t="shared" si="5"/>
        <v>1</v>
      </c>
      <c r="W52" s="88">
        <f t="shared" si="6"/>
        <v>4</v>
      </c>
      <c r="X52" s="89"/>
      <c r="Y52" s="90"/>
      <c r="Z52" s="89"/>
      <c r="AA52" s="90"/>
      <c r="AB52" s="89"/>
      <c r="AC52" s="90"/>
      <c r="AD52" s="89">
        <v>1</v>
      </c>
      <c r="AE52" s="89">
        <v>2</v>
      </c>
      <c r="AF52" s="90"/>
      <c r="AG52" s="89"/>
      <c r="AH52" s="90"/>
      <c r="AI52" s="90"/>
      <c r="AJ52" s="89"/>
      <c r="AK52" s="90"/>
      <c r="AL52" s="89"/>
      <c r="AM52" s="90">
        <v>1</v>
      </c>
      <c r="AN52" s="89">
        <v>1</v>
      </c>
      <c r="AO52" s="90"/>
      <c r="AP52" s="90"/>
      <c r="AQ52" s="89"/>
      <c r="AR52" s="90"/>
      <c r="AS52" s="89"/>
      <c r="AT52" s="91"/>
      <c r="AU52" s="91">
        <v>1</v>
      </c>
      <c r="AV52" s="91"/>
      <c r="AW52" s="91"/>
      <c r="AX52" s="91"/>
      <c r="AY52" s="91"/>
      <c r="AZ52" s="91"/>
      <c r="BA52" s="91"/>
      <c r="BB52" s="91"/>
      <c r="BC52" s="91"/>
      <c r="BD52" s="91"/>
    </row>
    <row r="53" spans="16:56" x14ac:dyDescent="0.25">
      <c r="P53" s="20" t="s">
        <v>1895</v>
      </c>
      <c r="Q53" s="86">
        <f t="shared" si="0"/>
        <v>6</v>
      </c>
      <c r="R53" s="138">
        <f t="shared" si="1"/>
        <v>6</v>
      </c>
      <c r="S53" s="87">
        <f t="shared" si="2"/>
        <v>0</v>
      </c>
      <c r="T53" s="86">
        <f t="shared" si="3"/>
        <v>4</v>
      </c>
      <c r="U53" s="86">
        <f t="shared" si="4"/>
        <v>2</v>
      </c>
      <c r="V53" s="86">
        <f t="shared" si="5"/>
        <v>4</v>
      </c>
      <c r="W53" s="88">
        <f t="shared" si="6"/>
        <v>2</v>
      </c>
      <c r="X53" s="89"/>
      <c r="Y53" s="90">
        <v>1</v>
      </c>
      <c r="Z53" s="89"/>
      <c r="AA53" s="90"/>
      <c r="AB53" s="89">
        <v>1</v>
      </c>
      <c r="AC53" s="90">
        <v>1</v>
      </c>
      <c r="AD53" s="89"/>
      <c r="AE53" s="89">
        <v>1</v>
      </c>
      <c r="AF53" s="90"/>
      <c r="AG53" s="89"/>
      <c r="AH53" s="90"/>
      <c r="AI53" s="90"/>
      <c r="AJ53" s="89"/>
      <c r="AK53" s="558">
        <v>1</v>
      </c>
      <c r="AL53" s="89"/>
      <c r="AM53" s="90">
        <v>1</v>
      </c>
      <c r="AN53" s="89"/>
      <c r="AO53" s="90"/>
      <c r="AP53" s="90"/>
      <c r="AQ53" s="89"/>
      <c r="AR53" s="90"/>
      <c r="AS53" s="89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</row>
    <row r="54" spans="16:56" x14ac:dyDescent="0.25">
      <c r="P54" s="20" t="s">
        <v>840</v>
      </c>
      <c r="Q54" s="86">
        <f t="shared" si="0"/>
        <v>5</v>
      </c>
      <c r="R54" s="138">
        <f t="shared" si="1"/>
        <v>3</v>
      </c>
      <c r="S54" s="87">
        <f t="shared" si="2"/>
        <v>2</v>
      </c>
      <c r="T54" s="86">
        <f t="shared" si="3"/>
        <v>2</v>
      </c>
      <c r="U54" s="86">
        <f t="shared" si="4"/>
        <v>1</v>
      </c>
      <c r="V54" s="86">
        <f t="shared" si="5"/>
        <v>0</v>
      </c>
      <c r="W54" s="88">
        <f t="shared" si="6"/>
        <v>3</v>
      </c>
      <c r="X54" s="89"/>
      <c r="Y54" s="90"/>
      <c r="Z54" s="89"/>
      <c r="AA54" s="90"/>
      <c r="AB54" s="89"/>
      <c r="AC54" s="90"/>
      <c r="AD54" s="89"/>
      <c r="AE54" s="89">
        <v>1</v>
      </c>
      <c r="AF54" s="90"/>
      <c r="AG54" s="89">
        <v>1</v>
      </c>
      <c r="AH54" s="90"/>
      <c r="AI54" s="90"/>
      <c r="AJ54" s="89"/>
      <c r="AK54" s="90"/>
      <c r="AL54" s="89"/>
      <c r="AM54" s="90"/>
      <c r="AN54" s="89">
        <v>1</v>
      </c>
      <c r="AO54" s="90"/>
      <c r="AP54" s="90"/>
      <c r="AQ54" s="89"/>
      <c r="AR54" s="90"/>
      <c r="AS54" s="89"/>
      <c r="AT54" s="91"/>
      <c r="AU54" s="91"/>
      <c r="AV54" s="91">
        <v>1</v>
      </c>
      <c r="AW54" s="91">
        <v>1</v>
      </c>
      <c r="AX54" s="91"/>
      <c r="AY54" s="91"/>
      <c r="AZ54" s="91"/>
      <c r="BA54" s="91"/>
      <c r="BB54" s="91"/>
      <c r="BC54" s="91"/>
      <c r="BD54" s="91"/>
    </row>
    <row r="55" spans="16:56" x14ac:dyDescent="0.25">
      <c r="P55" s="20" t="s">
        <v>1711</v>
      </c>
      <c r="Q55" s="86">
        <f t="shared" si="0"/>
        <v>4</v>
      </c>
      <c r="R55" s="138">
        <f t="shared" si="1"/>
        <v>2</v>
      </c>
      <c r="S55" s="87">
        <f t="shared" si="2"/>
        <v>2</v>
      </c>
      <c r="T55" s="86">
        <f t="shared" si="3"/>
        <v>1</v>
      </c>
      <c r="U55" s="86">
        <f t="shared" si="4"/>
        <v>1</v>
      </c>
      <c r="V55" s="86">
        <f t="shared" si="5"/>
        <v>0</v>
      </c>
      <c r="W55" s="88">
        <f t="shared" si="6"/>
        <v>2</v>
      </c>
      <c r="X55" s="89"/>
      <c r="Y55" s="90"/>
      <c r="Z55" s="89"/>
      <c r="AA55" s="90"/>
      <c r="AB55" s="89"/>
      <c r="AC55" s="90"/>
      <c r="AD55" s="89"/>
      <c r="AE55" s="89"/>
      <c r="AF55" s="90"/>
      <c r="AG55" s="89">
        <v>1</v>
      </c>
      <c r="AH55" s="90"/>
      <c r="AI55" s="90"/>
      <c r="AJ55" s="89"/>
      <c r="AK55" s="90"/>
      <c r="AL55" s="89">
        <v>1</v>
      </c>
      <c r="AM55" s="90"/>
      <c r="AN55" s="89"/>
      <c r="AO55" s="90"/>
      <c r="AP55" s="90"/>
      <c r="AQ55" s="89"/>
      <c r="AR55" s="90"/>
      <c r="AS55" s="89"/>
      <c r="AT55" s="91"/>
      <c r="AU55" s="91"/>
      <c r="AV55" s="91">
        <v>1</v>
      </c>
      <c r="AW55" s="91">
        <v>1</v>
      </c>
      <c r="AX55" s="91"/>
      <c r="AY55" s="91"/>
      <c r="AZ55" s="91"/>
      <c r="BA55" s="91"/>
      <c r="BB55" s="91"/>
      <c r="BC55" s="91"/>
      <c r="BD55" s="91"/>
    </row>
    <row r="56" spans="16:56" x14ac:dyDescent="0.25">
      <c r="P56" s="20" t="s">
        <v>65</v>
      </c>
      <c r="Q56" s="86">
        <f t="shared" si="0"/>
        <v>4</v>
      </c>
      <c r="R56" s="138">
        <f t="shared" si="1"/>
        <v>0</v>
      </c>
      <c r="S56" s="87">
        <f t="shared" si="2"/>
        <v>4</v>
      </c>
      <c r="T56" s="86">
        <f t="shared" si="3"/>
        <v>0</v>
      </c>
      <c r="U56" s="86">
        <f t="shared" si="4"/>
        <v>0</v>
      </c>
      <c r="V56" s="86">
        <f t="shared" si="5"/>
        <v>0</v>
      </c>
      <c r="W56" s="88">
        <f t="shared" si="6"/>
        <v>0</v>
      </c>
      <c r="X56" s="89"/>
      <c r="Y56" s="90"/>
      <c r="Z56" s="89"/>
      <c r="AA56" s="90"/>
      <c r="AB56" s="89"/>
      <c r="AC56" s="90"/>
      <c r="AD56" s="89"/>
      <c r="AE56" s="89"/>
      <c r="AF56" s="90"/>
      <c r="AG56" s="89"/>
      <c r="AH56" s="90"/>
      <c r="AI56" s="90"/>
      <c r="AJ56" s="89"/>
      <c r="AK56" s="559"/>
      <c r="AL56" s="89"/>
      <c r="AM56" s="90"/>
      <c r="AN56" s="89"/>
      <c r="AO56" s="559"/>
      <c r="AP56" s="90"/>
      <c r="AQ56" s="89"/>
      <c r="AR56" s="90"/>
      <c r="AS56" s="89"/>
      <c r="AT56" s="91"/>
      <c r="AU56" s="91"/>
      <c r="AV56" s="91"/>
      <c r="AW56" s="91"/>
      <c r="AX56" s="91"/>
      <c r="AY56" s="91"/>
      <c r="AZ56" s="91"/>
      <c r="BA56" s="560">
        <v>4</v>
      </c>
      <c r="BB56" s="91"/>
      <c r="BC56" s="91"/>
      <c r="BD56" s="91"/>
    </row>
    <row r="57" spans="16:56" x14ac:dyDescent="0.25">
      <c r="P57" s="20" t="s">
        <v>1765</v>
      </c>
      <c r="Q57" s="86">
        <f t="shared" si="0"/>
        <v>3</v>
      </c>
      <c r="R57" s="138">
        <f t="shared" si="1"/>
        <v>3</v>
      </c>
      <c r="S57" s="87">
        <f t="shared" si="2"/>
        <v>0</v>
      </c>
      <c r="T57" s="86">
        <f t="shared" si="3"/>
        <v>0</v>
      </c>
      <c r="U57" s="86">
        <f t="shared" si="4"/>
        <v>3</v>
      </c>
      <c r="V57" s="86">
        <f t="shared" si="5"/>
        <v>2</v>
      </c>
      <c r="W57" s="88">
        <f t="shared" si="6"/>
        <v>1</v>
      </c>
      <c r="X57" s="89"/>
      <c r="Y57" s="90"/>
      <c r="Z57" s="89"/>
      <c r="AA57" s="90"/>
      <c r="AB57" s="89"/>
      <c r="AC57" s="90"/>
      <c r="AD57" s="89"/>
      <c r="AE57" s="89"/>
      <c r="AF57" s="90"/>
      <c r="AG57" s="89"/>
      <c r="AH57" s="90"/>
      <c r="AI57" s="90"/>
      <c r="AJ57" s="89"/>
      <c r="AK57" s="90">
        <v>2</v>
      </c>
      <c r="AL57" s="89"/>
      <c r="AM57" s="90"/>
      <c r="AN57" s="89"/>
      <c r="AO57" s="90"/>
      <c r="AP57" s="90"/>
      <c r="AQ57" s="89"/>
      <c r="AR57" s="90"/>
      <c r="AS57" s="89">
        <v>1</v>
      </c>
      <c r="AT57" s="91"/>
      <c r="AU57" s="91"/>
      <c r="AV57" s="91"/>
      <c r="AW57" s="91"/>
      <c r="AX57" s="561"/>
      <c r="AY57" s="91"/>
      <c r="AZ57" s="91"/>
      <c r="BA57" s="91"/>
      <c r="BB57" s="91"/>
      <c r="BC57" s="91"/>
      <c r="BD57" s="91"/>
    </row>
    <row r="58" spans="16:56" x14ac:dyDescent="0.25">
      <c r="P58" s="20" t="s">
        <v>1896</v>
      </c>
      <c r="Q58" s="86">
        <f t="shared" si="0"/>
        <v>2</v>
      </c>
      <c r="R58" s="138">
        <f t="shared" si="1"/>
        <v>1</v>
      </c>
      <c r="S58" s="87">
        <f t="shared" si="2"/>
        <v>1</v>
      </c>
      <c r="T58" s="86">
        <f t="shared" si="3"/>
        <v>1</v>
      </c>
      <c r="U58" s="86">
        <f t="shared" si="4"/>
        <v>0</v>
      </c>
      <c r="V58" s="86">
        <f t="shared" si="5"/>
        <v>0</v>
      </c>
      <c r="W58" s="88">
        <f t="shared" si="6"/>
        <v>1</v>
      </c>
      <c r="X58" s="89">
        <v>1</v>
      </c>
      <c r="Y58" s="90"/>
      <c r="Z58" s="89"/>
      <c r="AA58" s="90"/>
      <c r="AB58" s="89"/>
      <c r="AC58" s="90"/>
      <c r="AD58" s="89"/>
      <c r="AE58" s="89"/>
      <c r="AF58" s="90"/>
      <c r="AG58" s="89"/>
      <c r="AH58" s="90"/>
      <c r="AI58" s="90"/>
      <c r="AJ58" s="89"/>
      <c r="AK58" s="90"/>
      <c r="AL58" s="89"/>
      <c r="AM58" s="90"/>
      <c r="AN58" s="89"/>
      <c r="AO58" s="90"/>
      <c r="AP58" s="90"/>
      <c r="AQ58" s="89"/>
      <c r="AR58" s="90"/>
      <c r="AS58" s="89"/>
      <c r="AT58" s="91"/>
      <c r="AU58" s="91"/>
      <c r="AV58" s="91"/>
      <c r="AW58" s="91">
        <v>1</v>
      </c>
      <c r="AX58" s="91"/>
      <c r="AY58" s="91"/>
      <c r="AZ58" s="91"/>
      <c r="BA58" s="91"/>
      <c r="BB58" s="91"/>
      <c r="BC58" s="91"/>
      <c r="BD58" s="91"/>
    </row>
    <row r="59" spans="16:56" x14ac:dyDescent="0.25">
      <c r="P59" s="20" t="s">
        <v>1404</v>
      </c>
      <c r="Q59" s="86">
        <f t="shared" si="0"/>
        <v>2</v>
      </c>
      <c r="R59" s="138">
        <f t="shared" si="1"/>
        <v>2</v>
      </c>
      <c r="S59" s="87">
        <f t="shared" si="2"/>
        <v>0</v>
      </c>
      <c r="T59" s="86">
        <f t="shared" si="3"/>
        <v>0</v>
      </c>
      <c r="U59" s="86">
        <f t="shared" si="4"/>
        <v>2</v>
      </c>
      <c r="V59" s="86">
        <f t="shared" si="5"/>
        <v>2</v>
      </c>
      <c r="W59" s="88">
        <f t="shared" si="6"/>
        <v>0</v>
      </c>
      <c r="X59" s="89"/>
      <c r="Y59" s="90"/>
      <c r="Z59" s="89"/>
      <c r="AA59" s="90"/>
      <c r="AB59" s="89"/>
      <c r="AC59" s="90"/>
      <c r="AD59" s="89"/>
      <c r="AE59" s="89"/>
      <c r="AF59" s="90"/>
      <c r="AG59" s="89"/>
      <c r="AH59" s="90"/>
      <c r="AI59" s="90"/>
      <c r="AJ59" s="89"/>
      <c r="AK59" s="90"/>
      <c r="AL59" s="89"/>
      <c r="AM59" s="90"/>
      <c r="AN59" s="89"/>
      <c r="AO59" s="90"/>
      <c r="AP59" s="90">
        <v>2</v>
      </c>
      <c r="AQ59" s="89"/>
      <c r="AR59" s="90"/>
      <c r="AS59" s="89"/>
      <c r="AT59" s="91"/>
      <c r="AU59" s="91"/>
      <c r="AV59" s="91"/>
      <c r="AW59" s="91"/>
      <c r="AX59" s="561"/>
      <c r="AY59" s="91"/>
      <c r="AZ59" s="91"/>
      <c r="BA59" s="91"/>
      <c r="BB59" s="91"/>
      <c r="BC59" s="91"/>
      <c r="BD59" s="91"/>
    </row>
    <row r="60" spans="16:56" x14ac:dyDescent="0.25">
      <c r="P60" s="20" t="s">
        <v>1390</v>
      </c>
      <c r="Q60" s="86">
        <f t="shared" si="0"/>
        <v>1</v>
      </c>
      <c r="R60" s="138">
        <f t="shared" si="1"/>
        <v>1</v>
      </c>
      <c r="S60" s="87">
        <f t="shared" si="2"/>
        <v>0</v>
      </c>
      <c r="T60" s="86">
        <f t="shared" si="3"/>
        <v>1</v>
      </c>
      <c r="U60" s="86">
        <f t="shared" si="4"/>
        <v>0</v>
      </c>
      <c r="V60" s="86">
        <f t="shared" si="5"/>
        <v>0</v>
      </c>
      <c r="W60" s="88">
        <f t="shared" si="6"/>
        <v>1</v>
      </c>
      <c r="X60" s="89"/>
      <c r="Y60" s="90"/>
      <c r="Z60" s="89">
        <v>1</v>
      </c>
      <c r="AA60" s="90"/>
      <c r="AB60" s="89"/>
      <c r="AC60" s="90"/>
      <c r="AD60" s="89"/>
      <c r="AE60" s="89"/>
      <c r="AF60" s="90"/>
      <c r="AG60" s="89"/>
      <c r="AH60" s="90"/>
      <c r="AI60" s="90"/>
      <c r="AJ60" s="89"/>
      <c r="AK60" s="90"/>
      <c r="AL60" s="89"/>
      <c r="AM60" s="90"/>
      <c r="AN60" s="89"/>
      <c r="AO60" s="90"/>
      <c r="AP60" s="90"/>
      <c r="AQ60" s="89"/>
      <c r="AR60" s="90"/>
      <c r="AS60" s="89"/>
      <c r="AT60" s="91"/>
      <c r="AU60" s="91"/>
      <c r="AV60" s="91"/>
      <c r="AW60" s="91"/>
      <c r="AX60" s="91"/>
      <c r="AY60" s="91"/>
      <c r="AZ60" s="91"/>
      <c r="BA60" s="91"/>
      <c r="BB60" s="91"/>
      <c r="BC60" s="91"/>
      <c r="BD60" s="91"/>
    </row>
    <row r="61" spans="16:56" x14ac:dyDescent="0.25">
      <c r="P61" s="20" t="s">
        <v>1388</v>
      </c>
      <c r="Q61" s="86">
        <f t="shared" si="0"/>
        <v>1</v>
      </c>
      <c r="R61" s="138">
        <f t="shared" si="1"/>
        <v>1</v>
      </c>
      <c r="S61" s="87">
        <f t="shared" si="2"/>
        <v>0</v>
      </c>
      <c r="T61" s="86">
        <f t="shared" si="3"/>
        <v>1</v>
      </c>
      <c r="U61" s="86">
        <f t="shared" si="4"/>
        <v>0</v>
      </c>
      <c r="V61" s="86">
        <f t="shared" si="5"/>
        <v>1</v>
      </c>
      <c r="W61" s="88">
        <f t="shared" si="6"/>
        <v>0</v>
      </c>
      <c r="X61" s="89"/>
      <c r="Y61" s="90"/>
      <c r="Z61" s="89"/>
      <c r="AA61" s="90"/>
      <c r="AB61" s="89"/>
      <c r="AC61" s="90"/>
      <c r="AD61" s="89"/>
      <c r="AE61" s="89"/>
      <c r="AF61" s="90">
        <v>1</v>
      </c>
      <c r="AG61" s="89"/>
      <c r="AH61" s="90"/>
      <c r="AI61" s="90"/>
      <c r="AJ61" s="89"/>
      <c r="AK61" s="90"/>
      <c r="AL61" s="89"/>
      <c r="AM61" s="90"/>
      <c r="AN61" s="89"/>
      <c r="AO61" s="90"/>
      <c r="AP61" s="90"/>
      <c r="AQ61" s="89"/>
      <c r="AR61" s="90"/>
      <c r="AS61" s="89"/>
      <c r="AT61" s="91"/>
      <c r="AU61" s="91"/>
      <c r="AV61" s="91"/>
      <c r="AW61" s="91"/>
      <c r="AX61" s="91"/>
      <c r="AY61" s="91"/>
      <c r="AZ61" s="91"/>
      <c r="BA61" s="91"/>
      <c r="BB61" s="91"/>
      <c r="BC61" s="91"/>
      <c r="BD61" s="91"/>
    </row>
    <row r="62" spans="16:56" x14ac:dyDescent="0.25">
      <c r="P62" s="20" t="s">
        <v>1897</v>
      </c>
      <c r="Q62" s="86">
        <f t="shared" si="0"/>
        <v>1</v>
      </c>
      <c r="R62" s="138">
        <f t="shared" si="1"/>
        <v>0</v>
      </c>
      <c r="S62" s="87">
        <f t="shared" si="2"/>
        <v>1</v>
      </c>
      <c r="T62" s="86">
        <f t="shared" si="3"/>
        <v>0</v>
      </c>
      <c r="U62" s="86">
        <f t="shared" si="4"/>
        <v>0</v>
      </c>
      <c r="V62" s="86">
        <f t="shared" si="5"/>
        <v>0</v>
      </c>
      <c r="W62" s="88">
        <f t="shared" si="6"/>
        <v>0</v>
      </c>
      <c r="X62" s="89"/>
      <c r="Y62" s="90"/>
      <c r="Z62" s="89"/>
      <c r="AA62" s="90"/>
      <c r="AB62" s="89"/>
      <c r="AC62" s="90"/>
      <c r="AD62" s="89"/>
      <c r="AE62" s="89"/>
      <c r="AF62" s="90"/>
      <c r="AG62" s="89"/>
      <c r="AH62" s="90"/>
      <c r="AI62" s="90"/>
      <c r="AJ62" s="89"/>
      <c r="AK62" s="559"/>
      <c r="AL62" s="89"/>
      <c r="AM62" s="90"/>
      <c r="AN62" s="89"/>
      <c r="AO62" s="559"/>
      <c r="AP62" s="90"/>
      <c r="AQ62" s="89"/>
      <c r="AR62" s="90"/>
      <c r="AS62" s="89"/>
      <c r="AT62" s="91"/>
      <c r="AU62" s="91"/>
      <c r="AV62" s="91">
        <v>1</v>
      </c>
      <c r="AW62" s="91"/>
      <c r="AX62" s="91"/>
      <c r="AY62" s="91"/>
      <c r="AZ62" s="91"/>
      <c r="BA62" s="91"/>
      <c r="BB62" s="91"/>
      <c r="BC62" s="91"/>
      <c r="BD62" s="91"/>
    </row>
    <row r="63" spans="16:56" x14ac:dyDescent="0.25">
      <c r="P63" s="20" t="s">
        <v>1822</v>
      </c>
      <c r="Q63" s="86">
        <f t="shared" si="0"/>
        <v>1</v>
      </c>
      <c r="R63" s="138">
        <f t="shared" si="1"/>
        <v>1</v>
      </c>
      <c r="S63" s="87">
        <f t="shared" si="2"/>
        <v>0</v>
      </c>
      <c r="T63" s="86">
        <f t="shared" si="3"/>
        <v>0</v>
      </c>
      <c r="U63" s="86">
        <f t="shared" si="4"/>
        <v>1</v>
      </c>
      <c r="V63" s="86">
        <f t="shared" si="5"/>
        <v>1</v>
      </c>
      <c r="W63" s="88">
        <f t="shared" si="6"/>
        <v>0</v>
      </c>
      <c r="X63" s="89"/>
      <c r="Y63" s="90"/>
      <c r="Z63" s="89"/>
      <c r="AA63" s="90"/>
      <c r="AB63" s="89"/>
      <c r="AC63" s="90"/>
      <c r="AD63" s="89"/>
      <c r="AE63" s="89"/>
      <c r="AF63" s="90"/>
      <c r="AG63" s="89"/>
      <c r="AH63" s="90"/>
      <c r="AI63" s="90"/>
      <c r="AJ63" s="89"/>
      <c r="AK63" s="558">
        <v>1</v>
      </c>
      <c r="AL63" s="89"/>
      <c r="AM63" s="90"/>
      <c r="AN63" s="89"/>
      <c r="AO63" s="559"/>
      <c r="AP63" s="90"/>
      <c r="AQ63" s="89"/>
      <c r="AR63" s="90"/>
      <c r="AS63" s="89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</row>
    <row r="64" spans="16:56" x14ac:dyDescent="0.25">
      <c r="P64" s="20" t="s">
        <v>1764</v>
      </c>
      <c r="Q64" s="86">
        <f t="shared" si="0"/>
        <v>1</v>
      </c>
      <c r="R64" s="138">
        <f t="shared" si="1"/>
        <v>0</v>
      </c>
      <c r="S64" s="87">
        <f t="shared" si="2"/>
        <v>1</v>
      </c>
      <c r="T64" s="86">
        <f t="shared" si="3"/>
        <v>0</v>
      </c>
      <c r="U64" s="86">
        <f t="shared" si="4"/>
        <v>0</v>
      </c>
      <c r="V64" s="86">
        <f t="shared" si="5"/>
        <v>0</v>
      </c>
      <c r="W64" s="88">
        <f t="shared" si="6"/>
        <v>0</v>
      </c>
      <c r="X64" s="89"/>
      <c r="Y64" s="90"/>
      <c r="Z64" s="89"/>
      <c r="AA64" s="90"/>
      <c r="AB64" s="89"/>
      <c r="AC64" s="90"/>
      <c r="AD64" s="89"/>
      <c r="AE64" s="89"/>
      <c r="AF64" s="90"/>
      <c r="AG64" s="89"/>
      <c r="AH64" s="90"/>
      <c r="AI64" s="90"/>
      <c r="AJ64" s="89"/>
      <c r="AK64" s="90"/>
      <c r="AL64" s="89"/>
      <c r="AM64" s="90"/>
      <c r="AN64" s="89"/>
      <c r="AO64" s="90"/>
      <c r="AP64" s="90"/>
      <c r="AQ64" s="89"/>
      <c r="AR64" s="90"/>
      <c r="AS64" s="89"/>
      <c r="AT64" s="91"/>
      <c r="AU64" s="91"/>
      <c r="AV64" s="91"/>
      <c r="AW64" s="91"/>
      <c r="AX64" s="561"/>
      <c r="AY64" s="91"/>
      <c r="AZ64" s="91"/>
      <c r="BA64" s="91"/>
      <c r="BB64" s="91">
        <v>1</v>
      </c>
      <c r="BC64" s="91"/>
      <c r="BD64" s="91"/>
    </row>
    <row r="65" spans="16:56" x14ac:dyDescent="0.25">
      <c r="P65" s="20" t="s">
        <v>1898</v>
      </c>
      <c r="Q65" s="86">
        <f t="shared" si="0"/>
        <v>1</v>
      </c>
      <c r="R65" s="138">
        <f t="shared" si="1"/>
        <v>1</v>
      </c>
      <c r="S65" s="87">
        <f t="shared" si="2"/>
        <v>0</v>
      </c>
      <c r="T65" s="86">
        <f t="shared" si="3"/>
        <v>0</v>
      </c>
      <c r="U65" s="86">
        <f t="shared" si="4"/>
        <v>1</v>
      </c>
      <c r="V65" s="86">
        <f t="shared" si="5"/>
        <v>0</v>
      </c>
      <c r="W65" s="88">
        <f t="shared" si="6"/>
        <v>1</v>
      </c>
      <c r="X65" s="89"/>
      <c r="Y65" s="90"/>
      <c r="Z65" s="89"/>
      <c r="AA65" s="90"/>
      <c r="AB65" s="89"/>
      <c r="AC65" s="90"/>
      <c r="AD65" s="89"/>
      <c r="AE65" s="89"/>
      <c r="AF65" s="90"/>
      <c r="AG65" s="89"/>
      <c r="AH65" s="90"/>
      <c r="AI65" s="90"/>
      <c r="AJ65" s="89"/>
      <c r="AK65" s="90"/>
      <c r="AL65" s="89"/>
      <c r="AM65" s="90"/>
      <c r="AN65" s="89"/>
      <c r="AO65" s="90"/>
      <c r="AP65" s="90"/>
      <c r="AQ65" s="89">
        <v>1</v>
      </c>
      <c r="AR65" s="90"/>
      <c r="AS65" s="89"/>
      <c r="AT65" s="91"/>
      <c r="AU65" s="91"/>
      <c r="AV65" s="91"/>
      <c r="AW65" s="91"/>
      <c r="AX65" s="561"/>
      <c r="AY65" s="91"/>
      <c r="AZ65" s="91"/>
      <c r="BA65" s="91"/>
      <c r="BB65" s="91"/>
      <c r="BC65" s="91"/>
      <c r="BD65" s="91"/>
    </row>
    <row r="66" spans="16:56" x14ac:dyDescent="0.25">
      <c r="P66" s="562" t="s">
        <v>838</v>
      </c>
      <c r="Q66" s="86">
        <f t="shared" si="0"/>
        <v>1</v>
      </c>
      <c r="R66" s="138">
        <f t="shared" si="1"/>
        <v>0</v>
      </c>
      <c r="S66" s="87">
        <f t="shared" si="2"/>
        <v>1</v>
      </c>
      <c r="T66" s="86">
        <f t="shared" si="3"/>
        <v>0</v>
      </c>
      <c r="U66" s="86">
        <f t="shared" si="4"/>
        <v>0</v>
      </c>
      <c r="V66" s="86">
        <f t="shared" si="5"/>
        <v>0</v>
      </c>
      <c r="W66" s="88">
        <f t="shared" si="6"/>
        <v>0</v>
      </c>
      <c r="X66" s="89"/>
      <c r="Y66" s="90"/>
      <c r="Z66" s="89"/>
      <c r="AA66" s="90"/>
      <c r="AB66" s="89"/>
      <c r="AC66" s="90"/>
      <c r="AD66" s="89"/>
      <c r="AE66" s="89"/>
      <c r="AF66" s="90"/>
      <c r="AG66" s="89"/>
      <c r="AH66" s="90"/>
      <c r="AI66" s="90"/>
      <c r="AJ66" s="89"/>
      <c r="AK66" s="90"/>
      <c r="AL66" s="89"/>
      <c r="AM66" s="90"/>
      <c r="AN66" s="89"/>
      <c r="AO66" s="90"/>
      <c r="AP66" s="90"/>
      <c r="AQ66" s="89"/>
      <c r="AR66" s="90"/>
      <c r="AS66" s="89"/>
      <c r="AT66" s="91"/>
      <c r="AU66" s="91"/>
      <c r="AV66" s="91"/>
      <c r="AW66" s="91"/>
      <c r="AX66" s="561"/>
      <c r="AY66" s="91"/>
      <c r="AZ66" s="91"/>
      <c r="BA66" s="91"/>
      <c r="BB66" s="91"/>
      <c r="BC66" s="91">
        <v>1</v>
      </c>
      <c r="BD66" s="91"/>
    </row>
    <row r="67" spans="16:56" x14ac:dyDescent="0.25">
      <c r="P67" s="562" t="s">
        <v>537</v>
      </c>
      <c r="Q67" s="86">
        <f t="shared" si="0"/>
        <v>1</v>
      </c>
      <c r="R67" s="138">
        <f t="shared" si="1"/>
        <v>1</v>
      </c>
      <c r="S67" s="87">
        <f t="shared" si="2"/>
        <v>0</v>
      </c>
      <c r="T67" s="86">
        <f t="shared" si="3"/>
        <v>1</v>
      </c>
      <c r="U67" s="86">
        <f t="shared" si="4"/>
        <v>0</v>
      </c>
      <c r="V67" s="86">
        <f t="shared" si="5"/>
        <v>1</v>
      </c>
      <c r="W67" s="88">
        <f t="shared" si="6"/>
        <v>0</v>
      </c>
      <c r="X67" s="89"/>
      <c r="Y67" s="90"/>
      <c r="Z67" s="89"/>
      <c r="AA67" s="90"/>
      <c r="AB67" s="89"/>
      <c r="AC67" s="90"/>
      <c r="AD67" s="89"/>
      <c r="AE67" s="89"/>
      <c r="AF67" s="90"/>
      <c r="AG67" s="89"/>
      <c r="AH67" s="90">
        <v>1</v>
      </c>
      <c r="AI67" s="90"/>
      <c r="AJ67" s="89"/>
      <c r="AK67" s="559"/>
      <c r="AL67" s="89"/>
      <c r="AM67" s="90"/>
      <c r="AN67" s="89"/>
      <c r="AO67" s="559"/>
      <c r="AP67" s="90"/>
      <c r="AQ67" s="89"/>
      <c r="AR67" s="90"/>
      <c r="AS67" s="89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</row>
    <row r="68" spans="16:56" x14ac:dyDescent="0.25">
      <c r="P68" s="86" t="s">
        <v>849</v>
      </c>
      <c r="Q68" s="86">
        <f t="shared" si="0"/>
        <v>61</v>
      </c>
      <c r="R68" s="138">
        <f t="shared" si="1"/>
        <v>42</v>
      </c>
      <c r="S68" s="87">
        <f t="shared" si="2"/>
        <v>19</v>
      </c>
      <c r="T68" s="86">
        <f t="shared" si="3"/>
        <v>23</v>
      </c>
      <c r="U68" s="86">
        <f t="shared" si="4"/>
        <v>19</v>
      </c>
      <c r="V68" s="86">
        <f t="shared" si="5"/>
        <v>15</v>
      </c>
      <c r="W68" s="88">
        <f t="shared" si="6"/>
        <v>27</v>
      </c>
      <c r="X68" s="88">
        <f t="shared" ref="X68:BC68" si="7">SUM(X50:X67)</f>
        <v>1</v>
      </c>
      <c r="Y68" s="138">
        <f t="shared" si="7"/>
        <v>1</v>
      </c>
      <c r="Z68" s="88">
        <f t="shared" si="7"/>
        <v>1</v>
      </c>
      <c r="AA68" s="138">
        <f t="shared" si="7"/>
        <v>1</v>
      </c>
      <c r="AB68" s="88">
        <f t="shared" si="7"/>
        <v>2</v>
      </c>
      <c r="AC68" s="138">
        <f t="shared" si="7"/>
        <v>1</v>
      </c>
      <c r="AD68" s="88">
        <f t="shared" si="7"/>
        <v>2</v>
      </c>
      <c r="AE68" s="88">
        <f t="shared" si="7"/>
        <v>7</v>
      </c>
      <c r="AF68" s="138">
        <f t="shared" si="7"/>
        <v>1</v>
      </c>
      <c r="AG68" s="88">
        <f t="shared" si="7"/>
        <v>4</v>
      </c>
      <c r="AH68" s="138">
        <f t="shared" si="7"/>
        <v>2</v>
      </c>
      <c r="AI68" s="138">
        <f t="shared" si="7"/>
        <v>1</v>
      </c>
      <c r="AJ68" s="88">
        <f t="shared" si="7"/>
        <v>0</v>
      </c>
      <c r="AK68" s="138">
        <f t="shared" si="7"/>
        <v>4</v>
      </c>
      <c r="AL68" s="88">
        <f t="shared" si="7"/>
        <v>2</v>
      </c>
      <c r="AM68" s="138">
        <f t="shared" si="7"/>
        <v>2</v>
      </c>
      <c r="AN68" s="88">
        <f t="shared" si="7"/>
        <v>2</v>
      </c>
      <c r="AO68" s="138">
        <f t="shared" si="7"/>
        <v>0</v>
      </c>
      <c r="AP68" s="138">
        <f t="shared" si="7"/>
        <v>2</v>
      </c>
      <c r="AQ68" s="88">
        <f t="shared" si="7"/>
        <v>3</v>
      </c>
      <c r="AR68" s="138">
        <f t="shared" si="7"/>
        <v>0</v>
      </c>
      <c r="AS68" s="88">
        <f t="shared" si="7"/>
        <v>3</v>
      </c>
      <c r="AT68" s="87">
        <f t="shared" si="7"/>
        <v>2</v>
      </c>
      <c r="AU68" s="87">
        <f t="shared" si="7"/>
        <v>2</v>
      </c>
      <c r="AV68" s="87">
        <f t="shared" si="7"/>
        <v>3</v>
      </c>
      <c r="AW68" s="87">
        <f t="shared" si="7"/>
        <v>5</v>
      </c>
      <c r="AX68" s="87">
        <f t="shared" si="7"/>
        <v>1</v>
      </c>
      <c r="AY68" s="87">
        <f t="shared" si="7"/>
        <v>0</v>
      </c>
      <c r="AZ68" s="87">
        <f t="shared" si="7"/>
        <v>0</v>
      </c>
      <c r="BA68" s="87">
        <f t="shared" si="7"/>
        <v>4</v>
      </c>
      <c r="BB68" s="87">
        <f t="shared" si="7"/>
        <v>1</v>
      </c>
      <c r="BC68" s="87">
        <f t="shared" si="7"/>
        <v>1</v>
      </c>
      <c r="BD68" s="87">
        <f>SUM(BD50:BD67)</f>
        <v>0</v>
      </c>
    </row>
    <row r="69" spans="16:56" x14ac:dyDescent="0.25">
      <c r="P69" s="189"/>
      <c r="Q69" s="141"/>
      <c r="R69" s="141"/>
      <c r="S69" s="141"/>
      <c r="T69" s="141"/>
      <c r="U69" s="141"/>
      <c r="V69" s="141"/>
      <c r="W69" s="141"/>
      <c r="X69" s="141"/>
      <c r="Y69" s="141"/>
      <c r="Z69" s="141"/>
      <c r="AA69" s="141"/>
      <c r="AB69" s="141"/>
      <c r="AC69" s="141"/>
      <c r="AD69" s="141"/>
      <c r="AE69" s="141"/>
      <c r="AF69" s="141"/>
      <c r="AG69" s="141"/>
      <c r="AH69" s="141"/>
      <c r="AI69" s="141"/>
      <c r="AJ69" s="141"/>
      <c r="AK69" s="141"/>
      <c r="AL69" s="141"/>
      <c r="AM69" s="141"/>
      <c r="AN69" s="141"/>
      <c r="AO69" s="141"/>
      <c r="AP69" s="141"/>
      <c r="AQ69" s="141"/>
      <c r="AR69" s="141"/>
      <c r="AS69" s="141"/>
      <c r="AT69" s="141"/>
      <c r="AU69" s="141"/>
      <c r="AV69" s="141"/>
      <c r="AW69" s="141"/>
      <c r="AX69" s="141"/>
      <c r="AY69" s="141"/>
      <c r="AZ69" s="141"/>
      <c r="BA69" s="141"/>
      <c r="BB69" s="141"/>
      <c r="BC69" s="141"/>
    </row>
    <row r="70" spans="16:56" x14ac:dyDescent="0.25">
      <c r="P70" s="86" t="s">
        <v>591</v>
      </c>
      <c r="Q70" s="925" t="s">
        <v>820</v>
      </c>
      <c r="R70" s="925"/>
      <c r="S70" s="925"/>
      <c r="T70" s="925"/>
      <c r="U70" s="925"/>
      <c r="V70" s="925"/>
      <c r="W70" s="925"/>
      <c r="X70" s="926" t="s">
        <v>1899</v>
      </c>
      <c r="Y70" s="926"/>
      <c r="Z70" s="926"/>
      <c r="AA70" s="926"/>
      <c r="AB70" s="926"/>
      <c r="AC70" s="926"/>
      <c r="AD70" s="926"/>
      <c r="AE70" s="926"/>
      <c r="AF70" s="926"/>
      <c r="AG70" s="926"/>
      <c r="AH70" s="926"/>
      <c r="AI70" s="926"/>
      <c r="AJ70" s="926"/>
      <c r="AK70" s="926"/>
      <c r="AL70" s="926"/>
      <c r="AM70" s="926"/>
      <c r="AN70" s="926"/>
      <c r="AO70" s="926"/>
      <c r="AP70" s="926"/>
      <c r="AQ70" s="926"/>
      <c r="AR70" s="926"/>
      <c r="AS70" s="926"/>
      <c r="AT70" s="488"/>
      <c r="AU70" s="488"/>
      <c r="AV70" s="488"/>
      <c r="AW70" s="488"/>
      <c r="AX70" s="488"/>
      <c r="AY70" s="488"/>
      <c r="AZ70" s="488"/>
      <c r="BA70" s="488"/>
      <c r="BB70" s="488"/>
      <c r="BC70" s="488"/>
    </row>
    <row r="71" spans="16:56" ht="78.75" x14ac:dyDescent="0.25">
      <c r="P71" s="556" t="s">
        <v>823</v>
      </c>
      <c r="Q71" s="78" t="s">
        <v>1206</v>
      </c>
      <c r="R71" s="563"/>
      <c r="S71" s="563"/>
      <c r="T71" s="78" t="s">
        <v>827</v>
      </c>
      <c r="U71" s="78" t="s">
        <v>828</v>
      </c>
      <c r="V71" s="78" t="s">
        <v>829</v>
      </c>
      <c r="W71" s="80" t="s">
        <v>830</v>
      </c>
      <c r="X71" s="82" t="s">
        <v>1399</v>
      </c>
      <c r="Y71" s="83" t="s">
        <v>1900</v>
      </c>
      <c r="Z71" s="82" t="s">
        <v>1560</v>
      </c>
      <c r="AA71" s="83" t="s">
        <v>1630</v>
      </c>
      <c r="AB71" s="82" t="s">
        <v>1551</v>
      </c>
      <c r="AC71" s="83" t="s">
        <v>836</v>
      </c>
      <c r="AD71" s="82" t="s">
        <v>1542</v>
      </c>
      <c r="AE71" s="82" t="s">
        <v>1850</v>
      </c>
      <c r="AF71" s="83" t="s">
        <v>1245</v>
      </c>
      <c r="AG71" s="82" t="s">
        <v>1672</v>
      </c>
      <c r="AH71" s="83" t="s">
        <v>1901</v>
      </c>
      <c r="AI71" s="83" t="s">
        <v>1399</v>
      </c>
      <c r="AJ71" s="82" t="s">
        <v>1900</v>
      </c>
      <c r="AK71" s="83" t="s">
        <v>1560</v>
      </c>
      <c r="AL71" s="82" t="s">
        <v>1630</v>
      </c>
      <c r="AM71" s="83" t="s">
        <v>1551</v>
      </c>
      <c r="AN71" s="82" t="s">
        <v>836</v>
      </c>
      <c r="AO71" s="83" t="s">
        <v>1542</v>
      </c>
      <c r="AP71" s="83" t="s">
        <v>1850</v>
      </c>
      <c r="AQ71" s="82" t="s">
        <v>1245</v>
      </c>
      <c r="AR71" s="83" t="s">
        <v>1672</v>
      </c>
      <c r="AS71" s="82" t="s">
        <v>1901</v>
      </c>
      <c r="AT71" s="564"/>
      <c r="AU71" s="564"/>
      <c r="AV71" s="564"/>
      <c r="AW71" s="564"/>
      <c r="AX71" s="564"/>
      <c r="AY71" s="564"/>
      <c r="AZ71" s="564"/>
      <c r="BA71" s="564"/>
      <c r="BB71" s="564"/>
      <c r="BC71" s="564"/>
    </row>
    <row r="72" spans="16:56" x14ac:dyDescent="0.25">
      <c r="P72" s="20" t="s">
        <v>1764</v>
      </c>
      <c r="Q72" s="86">
        <f t="shared" ref="Q72:Q84" si="8">SUM(X72:BC72)</f>
        <v>4</v>
      </c>
      <c r="R72" s="512"/>
      <c r="S72" s="512"/>
      <c r="T72" s="86">
        <f t="shared" ref="T72:T85" si="9">SUM(X72:AH72)</f>
        <v>2</v>
      </c>
      <c r="U72" s="86">
        <f t="shared" ref="U72:U85" si="10">SUM(AI72:AS72)</f>
        <v>2</v>
      </c>
      <c r="V72" s="86">
        <f t="shared" ref="V72:V85" si="11">Y72+AA72+AC72+AF72+AH72+AI72+AK72+AM72+AO72+AP72+AR72</f>
        <v>1</v>
      </c>
      <c r="W72" s="88">
        <f t="shared" ref="W72:W85" si="12">X72+Z72+AB72+AD72+AE72+AG72+AJ72+AL72+AN72+AQ72+AS72</f>
        <v>3</v>
      </c>
      <c r="X72" s="89"/>
      <c r="Y72" s="90"/>
      <c r="Z72" s="89"/>
      <c r="AA72" s="90">
        <v>1</v>
      </c>
      <c r="AB72" s="89"/>
      <c r="AC72" s="90"/>
      <c r="AD72" s="89"/>
      <c r="AE72" s="89"/>
      <c r="AF72" s="90"/>
      <c r="AG72" s="89">
        <v>1</v>
      </c>
      <c r="AH72" s="90"/>
      <c r="AI72" s="90"/>
      <c r="AJ72" s="89">
        <v>2</v>
      </c>
      <c r="AK72" s="90"/>
      <c r="AL72" s="89"/>
      <c r="AM72" s="90"/>
      <c r="AN72" s="89"/>
      <c r="AO72" s="90"/>
      <c r="AP72" s="90"/>
      <c r="AQ72" s="89"/>
      <c r="AR72" s="90"/>
      <c r="AS72" s="89"/>
      <c r="AT72" s="143"/>
      <c r="AU72" s="143"/>
      <c r="AV72" s="143"/>
      <c r="AW72" s="143"/>
      <c r="AX72" s="143"/>
      <c r="AY72" s="143"/>
      <c r="AZ72" s="143"/>
      <c r="BA72" s="143"/>
      <c r="BB72" s="143"/>
      <c r="BC72" s="143"/>
    </row>
    <row r="73" spans="16:56" x14ac:dyDescent="0.25">
      <c r="P73" s="20" t="s">
        <v>845</v>
      </c>
      <c r="Q73" s="86">
        <f t="shared" si="8"/>
        <v>3</v>
      </c>
      <c r="R73" s="512"/>
      <c r="S73" s="512"/>
      <c r="T73" s="86">
        <f t="shared" si="9"/>
        <v>1</v>
      </c>
      <c r="U73" s="86">
        <f t="shared" si="10"/>
        <v>2</v>
      </c>
      <c r="V73" s="86">
        <f t="shared" si="11"/>
        <v>1</v>
      </c>
      <c r="W73" s="88">
        <f t="shared" si="12"/>
        <v>2</v>
      </c>
      <c r="X73" s="89"/>
      <c r="Y73" s="90"/>
      <c r="Z73" s="89">
        <v>1</v>
      </c>
      <c r="AA73" s="90"/>
      <c r="AB73" s="89"/>
      <c r="AC73" s="90"/>
      <c r="AD73" s="89"/>
      <c r="AE73" s="89"/>
      <c r="AF73" s="90"/>
      <c r="AG73" s="89"/>
      <c r="AH73" s="90"/>
      <c r="AI73" s="90"/>
      <c r="AJ73" s="89"/>
      <c r="AK73" s="558">
        <v>1</v>
      </c>
      <c r="AL73" s="89"/>
      <c r="AM73" s="90"/>
      <c r="AN73" s="89"/>
      <c r="AO73" s="559"/>
      <c r="AP73" s="90"/>
      <c r="AQ73" s="89">
        <v>1</v>
      </c>
      <c r="AR73" s="90"/>
      <c r="AS73" s="89"/>
      <c r="AT73" s="143"/>
      <c r="AU73" s="143"/>
      <c r="AV73" s="143"/>
      <c r="AW73" s="143"/>
      <c r="AX73" s="143"/>
      <c r="AY73" s="143"/>
      <c r="AZ73" s="143"/>
      <c r="BA73" s="143"/>
      <c r="BB73" s="143"/>
      <c r="BC73" s="143"/>
    </row>
    <row r="74" spans="16:56" x14ac:dyDescent="0.25">
      <c r="P74" s="20" t="s">
        <v>840</v>
      </c>
      <c r="Q74" s="86">
        <f t="shared" si="8"/>
        <v>2</v>
      </c>
      <c r="R74" s="512"/>
      <c r="S74" s="512"/>
      <c r="T74" s="86">
        <f t="shared" si="9"/>
        <v>2</v>
      </c>
      <c r="U74" s="86">
        <f t="shared" si="10"/>
        <v>0</v>
      </c>
      <c r="V74" s="86">
        <f t="shared" si="11"/>
        <v>0</v>
      </c>
      <c r="W74" s="88">
        <f t="shared" si="12"/>
        <v>2</v>
      </c>
      <c r="X74" s="89">
        <v>1</v>
      </c>
      <c r="Y74" s="90"/>
      <c r="Z74" s="89"/>
      <c r="AA74" s="90"/>
      <c r="AB74" s="89">
        <v>1</v>
      </c>
      <c r="AC74" s="90"/>
      <c r="AD74" s="89"/>
      <c r="AE74" s="89"/>
      <c r="AF74" s="90"/>
      <c r="AG74" s="89"/>
      <c r="AH74" s="90"/>
      <c r="AI74" s="90"/>
      <c r="AJ74" s="89"/>
      <c r="AK74" s="90"/>
      <c r="AL74" s="89"/>
      <c r="AM74" s="90"/>
      <c r="AN74" s="89"/>
      <c r="AO74" s="90"/>
      <c r="AP74" s="90"/>
      <c r="AQ74" s="89"/>
      <c r="AR74" s="90"/>
      <c r="AS74" s="89"/>
      <c r="AT74" s="143"/>
      <c r="AU74" s="143"/>
      <c r="AV74" s="143"/>
      <c r="AW74" s="143"/>
      <c r="AX74" s="143"/>
      <c r="AY74" s="143"/>
      <c r="AZ74" s="143"/>
      <c r="BA74" s="143"/>
      <c r="BB74" s="143"/>
      <c r="BC74" s="143"/>
    </row>
    <row r="75" spans="16:56" x14ac:dyDescent="0.25">
      <c r="P75" s="20" t="s">
        <v>844</v>
      </c>
      <c r="Q75" s="86">
        <f t="shared" si="8"/>
        <v>2</v>
      </c>
      <c r="R75" s="512"/>
      <c r="S75" s="512"/>
      <c r="T75" s="86">
        <f t="shared" si="9"/>
        <v>1</v>
      </c>
      <c r="U75" s="86">
        <f t="shared" si="10"/>
        <v>1</v>
      </c>
      <c r="V75" s="86">
        <f t="shared" si="11"/>
        <v>1</v>
      </c>
      <c r="W75" s="88">
        <f t="shared" si="12"/>
        <v>1</v>
      </c>
      <c r="X75" s="89"/>
      <c r="Y75" s="90"/>
      <c r="Z75" s="89"/>
      <c r="AA75" s="90"/>
      <c r="AB75" s="89"/>
      <c r="AC75" s="90"/>
      <c r="AD75" s="89"/>
      <c r="AE75" s="89">
        <v>1</v>
      </c>
      <c r="AF75" s="90"/>
      <c r="AG75" s="89"/>
      <c r="AH75" s="90"/>
      <c r="AI75" s="90">
        <v>1</v>
      </c>
      <c r="AJ75" s="89"/>
      <c r="AK75" s="90"/>
      <c r="AL75" s="89"/>
      <c r="AM75" s="90"/>
      <c r="AN75" s="89"/>
      <c r="AO75" s="90"/>
      <c r="AP75" s="90"/>
      <c r="AQ75" s="89"/>
      <c r="AR75" s="90"/>
      <c r="AS75" s="89"/>
      <c r="AT75" s="143"/>
      <c r="AU75" s="143"/>
      <c r="AV75" s="143"/>
      <c r="AW75" s="143"/>
      <c r="AX75" s="143"/>
      <c r="AY75" s="143"/>
      <c r="AZ75" s="143"/>
      <c r="BA75" s="143"/>
      <c r="BB75" s="143"/>
      <c r="BC75" s="143"/>
    </row>
    <row r="76" spans="16:56" x14ac:dyDescent="0.25">
      <c r="P76" s="515" t="s">
        <v>1221</v>
      </c>
      <c r="Q76" s="86">
        <f t="shared" si="8"/>
        <v>2</v>
      </c>
      <c r="R76" s="512"/>
      <c r="S76" s="512"/>
      <c r="T76" s="86">
        <f t="shared" si="9"/>
        <v>1</v>
      </c>
      <c r="U76" s="86">
        <f t="shared" si="10"/>
        <v>1</v>
      </c>
      <c r="V76" s="86">
        <f t="shared" si="11"/>
        <v>1</v>
      </c>
      <c r="W76" s="88">
        <f t="shared" si="12"/>
        <v>1</v>
      </c>
      <c r="X76" s="89"/>
      <c r="Y76" s="90"/>
      <c r="Z76" s="89"/>
      <c r="AA76" s="90"/>
      <c r="AB76" s="89"/>
      <c r="AC76" s="90">
        <v>1</v>
      </c>
      <c r="AD76" s="89"/>
      <c r="AE76" s="89"/>
      <c r="AF76" s="90"/>
      <c r="AG76" s="89"/>
      <c r="AH76" s="90"/>
      <c r="AI76" s="90"/>
      <c r="AJ76" s="89"/>
      <c r="AK76" s="90"/>
      <c r="AL76" s="89"/>
      <c r="AM76" s="90"/>
      <c r="AN76" s="89">
        <v>1</v>
      </c>
      <c r="AO76" s="90"/>
      <c r="AP76" s="90"/>
      <c r="AQ76" s="89"/>
      <c r="AR76" s="90"/>
      <c r="AS76" s="89"/>
      <c r="AT76" s="143"/>
      <c r="AU76" s="143"/>
      <c r="AV76" s="143"/>
      <c r="AW76" s="143"/>
      <c r="AX76" s="143"/>
      <c r="AY76" s="143"/>
      <c r="AZ76" s="143"/>
      <c r="BA76" s="143"/>
      <c r="BB76" s="143"/>
      <c r="BC76" s="143"/>
    </row>
    <row r="77" spans="16:56" x14ac:dyDescent="0.25">
      <c r="P77" s="562" t="s">
        <v>1902</v>
      </c>
      <c r="Q77" s="86">
        <f t="shared" si="8"/>
        <v>2</v>
      </c>
      <c r="R77" s="512"/>
      <c r="S77" s="512"/>
      <c r="T77" s="86">
        <f t="shared" si="9"/>
        <v>2</v>
      </c>
      <c r="U77" s="86">
        <f t="shared" si="10"/>
        <v>0</v>
      </c>
      <c r="V77" s="86">
        <f t="shared" si="11"/>
        <v>1</v>
      </c>
      <c r="W77" s="88">
        <f t="shared" si="12"/>
        <v>1</v>
      </c>
      <c r="X77" s="89">
        <v>1</v>
      </c>
      <c r="Y77" s="90">
        <v>1</v>
      </c>
      <c r="Z77" s="89"/>
      <c r="AA77" s="90"/>
      <c r="AB77" s="89"/>
      <c r="AC77" s="90"/>
      <c r="AD77" s="89"/>
      <c r="AE77" s="89"/>
      <c r="AF77" s="90"/>
      <c r="AG77" s="89"/>
      <c r="AH77" s="90"/>
      <c r="AI77" s="90"/>
      <c r="AJ77" s="89"/>
      <c r="AK77" s="90"/>
      <c r="AL77" s="89"/>
      <c r="AM77" s="90"/>
      <c r="AN77" s="89"/>
      <c r="AO77" s="90"/>
      <c r="AP77" s="90"/>
      <c r="AQ77" s="89"/>
      <c r="AR77" s="90"/>
      <c r="AS77" s="89"/>
      <c r="AT77" s="143"/>
      <c r="AU77" s="143"/>
      <c r="AV77" s="143"/>
      <c r="AW77" s="143"/>
      <c r="AX77" s="143"/>
      <c r="AY77" s="143"/>
      <c r="AZ77" s="143"/>
      <c r="BA77" s="143"/>
      <c r="BB77" s="143"/>
      <c r="BC77" s="143"/>
    </row>
    <row r="78" spans="16:56" x14ac:dyDescent="0.25">
      <c r="P78" s="20" t="s">
        <v>1657</v>
      </c>
      <c r="Q78" s="86">
        <f t="shared" si="8"/>
        <v>1</v>
      </c>
      <c r="R78" s="512"/>
      <c r="S78" s="512"/>
      <c r="T78" s="86">
        <f t="shared" si="9"/>
        <v>1</v>
      </c>
      <c r="U78" s="86">
        <f t="shared" si="10"/>
        <v>0</v>
      </c>
      <c r="V78" s="86">
        <f t="shared" si="11"/>
        <v>0</v>
      </c>
      <c r="W78" s="88">
        <f t="shared" si="12"/>
        <v>1</v>
      </c>
      <c r="X78" s="89"/>
      <c r="Y78" s="90"/>
      <c r="Z78" s="89"/>
      <c r="AA78" s="90"/>
      <c r="AB78" s="89"/>
      <c r="AC78" s="90"/>
      <c r="AD78" s="89"/>
      <c r="AE78" s="89">
        <v>1</v>
      </c>
      <c r="AF78" s="90"/>
      <c r="AG78" s="89"/>
      <c r="AH78" s="90"/>
      <c r="AI78" s="90"/>
      <c r="AJ78" s="89"/>
      <c r="AK78" s="90"/>
      <c r="AL78" s="89"/>
      <c r="AM78" s="90"/>
      <c r="AN78" s="89"/>
      <c r="AO78" s="90"/>
      <c r="AP78" s="90"/>
      <c r="AQ78" s="89"/>
      <c r="AR78" s="90"/>
      <c r="AS78" s="89"/>
      <c r="AT78" s="143"/>
      <c r="AU78" s="143"/>
      <c r="AV78" s="143"/>
      <c r="AW78" s="143"/>
      <c r="AX78" s="143"/>
      <c r="AY78" s="143"/>
      <c r="AZ78" s="143"/>
      <c r="BA78" s="143"/>
      <c r="BB78" s="143"/>
      <c r="BC78" s="143"/>
    </row>
    <row r="79" spans="16:56" x14ac:dyDescent="0.25">
      <c r="P79" s="20" t="s">
        <v>1391</v>
      </c>
      <c r="Q79" s="86">
        <f t="shared" si="8"/>
        <v>1</v>
      </c>
      <c r="R79" s="512"/>
      <c r="S79" s="512"/>
      <c r="T79" s="86">
        <f t="shared" si="9"/>
        <v>0</v>
      </c>
      <c r="U79" s="86">
        <f t="shared" si="10"/>
        <v>1</v>
      </c>
      <c r="V79" s="86">
        <f t="shared" si="11"/>
        <v>1</v>
      </c>
      <c r="W79" s="88">
        <f t="shared" si="12"/>
        <v>0</v>
      </c>
      <c r="X79" s="89"/>
      <c r="Y79" s="90"/>
      <c r="Z79" s="89"/>
      <c r="AA79" s="90"/>
      <c r="AB79" s="89"/>
      <c r="AC79" s="90"/>
      <c r="AD79" s="89"/>
      <c r="AE79" s="89"/>
      <c r="AF79" s="90"/>
      <c r="AG79" s="89"/>
      <c r="AH79" s="90"/>
      <c r="AI79" s="90"/>
      <c r="AJ79" s="89"/>
      <c r="AK79" s="90"/>
      <c r="AL79" s="89"/>
      <c r="AM79" s="90"/>
      <c r="AN79" s="89"/>
      <c r="AO79" s="90">
        <v>1</v>
      </c>
      <c r="AP79" s="90"/>
      <c r="AQ79" s="89"/>
      <c r="AR79" s="90"/>
      <c r="AS79" s="89"/>
      <c r="AT79" s="143"/>
      <c r="AU79" s="143"/>
      <c r="AV79" s="143"/>
      <c r="AW79" s="143"/>
      <c r="AX79" s="143"/>
      <c r="AY79" s="143"/>
      <c r="AZ79" s="143"/>
      <c r="BA79" s="143"/>
      <c r="BB79" s="143"/>
      <c r="BC79" s="143"/>
    </row>
    <row r="80" spans="16:56" x14ac:dyDescent="0.25">
      <c r="P80" s="562" t="s">
        <v>838</v>
      </c>
      <c r="Q80" s="86">
        <f t="shared" si="8"/>
        <v>1</v>
      </c>
      <c r="R80" s="512"/>
      <c r="S80" s="512"/>
      <c r="T80" s="86">
        <f t="shared" si="9"/>
        <v>0</v>
      </c>
      <c r="U80" s="86">
        <f t="shared" si="10"/>
        <v>1</v>
      </c>
      <c r="V80" s="86">
        <f t="shared" si="11"/>
        <v>1</v>
      </c>
      <c r="W80" s="88">
        <f t="shared" si="12"/>
        <v>0</v>
      </c>
      <c r="X80" s="89"/>
      <c r="Y80" s="90"/>
      <c r="Z80" s="89"/>
      <c r="AA80" s="90"/>
      <c r="AB80" s="89"/>
      <c r="AC80" s="90"/>
      <c r="AD80" s="89"/>
      <c r="AE80" s="89"/>
      <c r="AF80" s="90"/>
      <c r="AG80" s="89"/>
      <c r="AH80" s="90"/>
      <c r="AI80" s="90">
        <v>1</v>
      </c>
      <c r="AJ80" s="89"/>
      <c r="AK80" s="559"/>
      <c r="AL80" s="89"/>
      <c r="AM80" s="90"/>
      <c r="AN80" s="89"/>
      <c r="AO80" s="90"/>
      <c r="AP80" s="90"/>
      <c r="AQ80" s="89"/>
      <c r="AR80" s="90"/>
      <c r="AS80" s="89"/>
      <c r="AT80" s="143"/>
      <c r="AU80" s="143"/>
      <c r="AV80" s="143"/>
      <c r="AW80" s="143"/>
      <c r="AX80" s="143"/>
      <c r="AY80" s="143"/>
      <c r="AZ80" s="143"/>
      <c r="BA80" s="143"/>
      <c r="BB80" s="143"/>
      <c r="BC80" s="143"/>
    </row>
    <row r="81" spans="16:55" x14ac:dyDescent="0.25">
      <c r="P81" s="20" t="s">
        <v>1404</v>
      </c>
      <c r="Q81" s="86">
        <f t="shared" si="8"/>
        <v>1</v>
      </c>
      <c r="R81" s="512"/>
      <c r="S81" s="512"/>
      <c r="T81" s="86">
        <f t="shared" si="9"/>
        <v>0</v>
      </c>
      <c r="U81" s="86">
        <f t="shared" si="10"/>
        <v>1</v>
      </c>
      <c r="V81" s="86">
        <f t="shared" si="11"/>
        <v>1</v>
      </c>
      <c r="W81" s="88">
        <f t="shared" si="12"/>
        <v>0</v>
      </c>
      <c r="X81" s="89"/>
      <c r="Y81" s="90"/>
      <c r="Z81" s="89"/>
      <c r="AA81" s="90"/>
      <c r="AB81" s="89"/>
      <c r="AC81" s="90"/>
      <c r="AD81" s="89"/>
      <c r="AE81" s="89"/>
      <c r="AF81" s="90"/>
      <c r="AG81" s="89"/>
      <c r="AH81" s="90"/>
      <c r="AI81" s="90"/>
      <c r="AJ81" s="89"/>
      <c r="AK81" s="558">
        <v>1</v>
      </c>
      <c r="AL81" s="89"/>
      <c r="AM81" s="90"/>
      <c r="AN81" s="89"/>
      <c r="AO81" s="559"/>
      <c r="AP81" s="90"/>
      <c r="AQ81" s="89"/>
      <c r="AR81" s="90"/>
      <c r="AS81" s="89"/>
      <c r="AT81" s="143"/>
      <c r="AU81" s="143"/>
      <c r="AV81" s="143"/>
      <c r="AW81" s="143"/>
      <c r="AX81" s="143"/>
      <c r="AY81" s="143"/>
      <c r="AZ81" s="143"/>
      <c r="BA81" s="143"/>
      <c r="BB81" s="143"/>
      <c r="BC81" s="143"/>
    </row>
    <row r="82" spans="16:55" x14ac:dyDescent="0.25">
      <c r="P82" s="20" t="s">
        <v>1713</v>
      </c>
      <c r="Q82" s="86">
        <f t="shared" si="8"/>
        <v>0</v>
      </c>
      <c r="R82" s="512"/>
      <c r="S82" s="512"/>
      <c r="T82" s="86">
        <f t="shared" si="9"/>
        <v>0</v>
      </c>
      <c r="U82" s="86">
        <f t="shared" si="10"/>
        <v>0</v>
      </c>
      <c r="V82" s="86">
        <f t="shared" si="11"/>
        <v>0</v>
      </c>
      <c r="W82" s="88">
        <f t="shared" si="12"/>
        <v>0</v>
      </c>
      <c r="X82" s="89"/>
      <c r="Y82" s="90"/>
      <c r="Z82" s="89"/>
      <c r="AA82" s="90"/>
      <c r="AB82" s="89"/>
      <c r="AC82" s="90"/>
      <c r="AD82" s="89"/>
      <c r="AE82" s="89"/>
      <c r="AF82" s="90"/>
      <c r="AG82" s="89"/>
      <c r="AH82" s="90"/>
      <c r="AI82" s="90"/>
      <c r="AJ82" s="89"/>
      <c r="AK82" s="90"/>
      <c r="AL82" s="89"/>
      <c r="AM82" s="90"/>
      <c r="AN82" s="89"/>
      <c r="AO82" s="90"/>
      <c r="AP82" s="90"/>
      <c r="AQ82" s="89"/>
      <c r="AR82" s="90"/>
      <c r="AS82" s="89"/>
      <c r="AT82" s="143"/>
      <c r="AU82" s="143"/>
      <c r="AV82" s="143"/>
      <c r="AW82" s="143"/>
      <c r="AX82" s="143"/>
      <c r="AY82" s="143"/>
      <c r="AZ82" s="143"/>
      <c r="BA82" s="143"/>
      <c r="BB82" s="143"/>
      <c r="BC82" s="143"/>
    </row>
    <row r="83" spans="16:55" x14ac:dyDescent="0.25">
      <c r="P83" s="20" t="s">
        <v>1406</v>
      </c>
      <c r="Q83" s="86">
        <f t="shared" si="8"/>
        <v>0</v>
      </c>
      <c r="R83" s="512"/>
      <c r="S83" s="512"/>
      <c r="T83" s="86">
        <f t="shared" si="9"/>
        <v>0</v>
      </c>
      <c r="U83" s="86">
        <f t="shared" si="10"/>
        <v>0</v>
      </c>
      <c r="V83" s="86">
        <f t="shared" si="11"/>
        <v>0</v>
      </c>
      <c r="W83" s="88">
        <f t="shared" si="12"/>
        <v>0</v>
      </c>
      <c r="X83" s="89"/>
      <c r="Y83" s="90"/>
      <c r="Z83" s="89"/>
      <c r="AA83" s="90"/>
      <c r="AB83" s="89"/>
      <c r="AC83" s="90"/>
      <c r="AD83" s="89"/>
      <c r="AE83" s="89"/>
      <c r="AF83" s="90"/>
      <c r="AG83" s="89"/>
      <c r="AH83" s="90"/>
      <c r="AI83" s="90"/>
      <c r="AJ83" s="89"/>
      <c r="AK83" s="90"/>
      <c r="AL83" s="89"/>
      <c r="AM83" s="90"/>
      <c r="AN83" s="89"/>
      <c r="AO83" s="90"/>
      <c r="AP83" s="90"/>
      <c r="AQ83" s="89"/>
      <c r="AR83" s="90"/>
      <c r="AS83" s="89"/>
      <c r="AT83" s="143"/>
      <c r="AU83" s="143"/>
      <c r="AV83" s="143"/>
      <c r="AW83" s="143"/>
      <c r="AX83" s="143"/>
      <c r="AY83" s="143"/>
      <c r="AZ83" s="143"/>
      <c r="BA83" s="143"/>
      <c r="BB83" s="143"/>
      <c r="BC83" s="143"/>
    </row>
    <row r="84" spans="16:55" x14ac:dyDescent="0.25">
      <c r="P84" s="20" t="s">
        <v>841</v>
      </c>
      <c r="Q84" s="86">
        <f t="shared" si="8"/>
        <v>0</v>
      </c>
      <c r="R84" s="512"/>
      <c r="S84" s="512"/>
      <c r="T84" s="86">
        <f t="shared" si="9"/>
        <v>0</v>
      </c>
      <c r="U84" s="86">
        <f t="shared" si="10"/>
        <v>0</v>
      </c>
      <c r="V84" s="86">
        <f t="shared" si="11"/>
        <v>0</v>
      </c>
      <c r="W84" s="88">
        <f t="shared" si="12"/>
        <v>0</v>
      </c>
      <c r="X84" s="89"/>
      <c r="Y84" s="90"/>
      <c r="Z84" s="89"/>
      <c r="AA84" s="90"/>
      <c r="AB84" s="89"/>
      <c r="AC84" s="90"/>
      <c r="AD84" s="89"/>
      <c r="AE84" s="89"/>
      <c r="AF84" s="90"/>
      <c r="AG84" s="89"/>
      <c r="AH84" s="90"/>
      <c r="AI84" s="90"/>
      <c r="AJ84" s="89"/>
      <c r="AK84" s="90"/>
      <c r="AL84" s="89"/>
      <c r="AM84" s="90"/>
      <c r="AN84" s="89"/>
      <c r="AO84" s="90"/>
      <c r="AP84" s="90"/>
      <c r="AQ84" s="89"/>
      <c r="AR84" s="90"/>
      <c r="AS84" s="89"/>
      <c r="AT84" s="143"/>
      <c r="AU84" s="143"/>
      <c r="AV84" s="143"/>
      <c r="AW84" s="143"/>
      <c r="AX84" s="143"/>
      <c r="AY84" s="143"/>
      <c r="AZ84" s="143"/>
      <c r="BA84" s="143"/>
      <c r="BB84" s="143"/>
      <c r="BC84" s="143"/>
    </row>
    <row r="85" spans="16:55" x14ac:dyDescent="0.25">
      <c r="P85" s="86" t="s">
        <v>849</v>
      </c>
      <c r="Q85" s="86">
        <f>SUM(X85:AS85)</f>
        <v>19</v>
      </c>
      <c r="R85" s="512"/>
      <c r="S85" s="512"/>
      <c r="T85" s="86">
        <f t="shared" si="9"/>
        <v>10</v>
      </c>
      <c r="U85" s="86">
        <f t="shared" si="10"/>
        <v>9</v>
      </c>
      <c r="V85" s="86">
        <f t="shared" si="11"/>
        <v>8</v>
      </c>
      <c r="W85" s="88">
        <f t="shared" si="12"/>
        <v>11</v>
      </c>
      <c r="X85" s="88">
        <f t="shared" ref="X85:AS85" si="13">SUM(X72:X84)</f>
        <v>2</v>
      </c>
      <c r="Y85" s="138">
        <f t="shared" si="13"/>
        <v>1</v>
      </c>
      <c r="Z85" s="88">
        <f t="shared" si="13"/>
        <v>1</v>
      </c>
      <c r="AA85" s="138">
        <f t="shared" si="13"/>
        <v>1</v>
      </c>
      <c r="AB85" s="88">
        <f t="shared" si="13"/>
        <v>1</v>
      </c>
      <c r="AC85" s="138">
        <f t="shared" si="13"/>
        <v>1</v>
      </c>
      <c r="AD85" s="88">
        <f t="shared" si="13"/>
        <v>0</v>
      </c>
      <c r="AE85" s="88">
        <f t="shared" si="13"/>
        <v>2</v>
      </c>
      <c r="AF85" s="138">
        <f t="shared" si="13"/>
        <v>0</v>
      </c>
      <c r="AG85" s="88">
        <f t="shared" si="13"/>
        <v>1</v>
      </c>
      <c r="AH85" s="138">
        <f t="shared" si="13"/>
        <v>0</v>
      </c>
      <c r="AI85" s="138">
        <f t="shared" si="13"/>
        <v>2</v>
      </c>
      <c r="AJ85" s="88">
        <f t="shared" si="13"/>
        <v>2</v>
      </c>
      <c r="AK85" s="138">
        <f t="shared" si="13"/>
        <v>2</v>
      </c>
      <c r="AL85" s="88">
        <f t="shared" si="13"/>
        <v>0</v>
      </c>
      <c r="AM85" s="138">
        <f t="shared" si="13"/>
        <v>0</v>
      </c>
      <c r="AN85" s="88">
        <f t="shared" si="13"/>
        <v>1</v>
      </c>
      <c r="AO85" s="138">
        <f t="shared" si="13"/>
        <v>1</v>
      </c>
      <c r="AP85" s="138">
        <f t="shared" si="13"/>
        <v>0</v>
      </c>
      <c r="AQ85" s="88">
        <f t="shared" si="13"/>
        <v>1</v>
      </c>
      <c r="AR85" s="138">
        <f t="shared" si="13"/>
        <v>0</v>
      </c>
      <c r="AS85" s="88">
        <f t="shared" si="13"/>
        <v>0</v>
      </c>
      <c r="AT85" s="141"/>
      <c r="AU85" s="141"/>
      <c r="AV85" s="141"/>
      <c r="AW85" s="141"/>
      <c r="AX85" s="141"/>
      <c r="AY85" s="141"/>
      <c r="AZ85" s="141"/>
      <c r="BA85" s="141"/>
      <c r="BB85" s="141"/>
      <c r="BC85" s="141"/>
    </row>
    <row r="86" spans="16:55" x14ac:dyDescent="0.25">
      <c r="X86" s="544"/>
      <c r="Y86" s="544"/>
      <c r="Z86" s="544"/>
      <c r="AA86" s="544"/>
      <c r="AB86" s="544"/>
      <c r="AC86" s="544"/>
      <c r="AD86" s="544"/>
      <c r="AE86" s="544"/>
      <c r="AF86" s="544"/>
      <c r="AG86" s="544"/>
      <c r="AH86" s="544"/>
      <c r="AI86" s="544"/>
      <c r="AJ86" s="544"/>
      <c r="AK86" s="544"/>
      <c r="AL86" s="544"/>
      <c r="AM86" s="544"/>
      <c r="AN86" s="544"/>
      <c r="AO86" s="544"/>
      <c r="AP86" s="544"/>
      <c r="AQ86" s="544"/>
      <c r="AR86" s="544"/>
      <c r="AS86" s="544"/>
    </row>
    <row r="87" spans="16:55" x14ac:dyDescent="0.25">
      <c r="P87" s="86" t="s">
        <v>594</v>
      </c>
      <c r="Q87" s="925" t="s">
        <v>820</v>
      </c>
      <c r="R87" s="925"/>
      <c r="S87" s="925"/>
      <c r="T87" s="925"/>
      <c r="U87" s="925"/>
      <c r="V87" s="925"/>
      <c r="W87" s="925"/>
      <c r="X87" s="926" t="s">
        <v>1903</v>
      </c>
      <c r="Y87" s="926"/>
      <c r="Z87" s="926"/>
      <c r="AA87" s="926"/>
      <c r="AB87" s="926"/>
      <c r="AC87" s="926"/>
      <c r="AD87" s="926"/>
      <c r="AE87" s="926"/>
      <c r="AF87" s="926"/>
      <c r="AG87" s="926"/>
      <c r="AH87" s="926"/>
      <c r="AI87" s="926"/>
      <c r="AJ87" s="926"/>
      <c r="AK87" s="926"/>
      <c r="AL87" s="926"/>
      <c r="AM87" s="926"/>
      <c r="AN87" s="926"/>
      <c r="AO87" s="926"/>
      <c r="AP87" s="926"/>
      <c r="AQ87" s="926"/>
      <c r="AR87" s="926"/>
      <c r="AS87" s="926"/>
    </row>
    <row r="88" spans="16:55" ht="87" x14ac:dyDescent="0.25">
      <c r="P88" s="556" t="s">
        <v>823</v>
      </c>
      <c r="Q88" s="78" t="s">
        <v>1206</v>
      </c>
      <c r="R88" s="563"/>
      <c r="S88" s="563"/>
      <c r="T88" s="78" t="s">
        <v>827</v>
      </c>
      <c r="U88" s="78" t="s">
        <v>828</v>
      </c>
      <c r="V88" s="78" t="s">
        <v>829</v>
      </c>
      <c r="W88" s="80" t="s">
        <v>830</v>
      </c>
      <c r="X88" s="83" t="s">
        <v>1841</v>
      </c>
      <c r="Y88" s="82" t="s">
        <v>1843</v>
      </c>
      <c r="Z88" s="83" t="s">
        <v>1623</v>
      </c>
      <c r="AA88" s="82" t="s">
        <v>1624</v>
      </c>
      <c r="AB88" s="83" t="s">
        <v>1904</v>
      </c>
      <c r="AC88" s="82" t="s">
        <v>1671</v>
      </c>
      <c r="AD88" s="83" t="s">
        <v>1848</v>
      </c>
      <c r="AE88" s="83" t="s">
        <v>1852</v>
      </c>
      <c r="AF88" s="82" t="s">
        <v>1853</v>
      </c>
      <c r="AG88" s="83" t="s">
        <v>1726</v>
      </c>
      <c r="AH88" s="82" t="s">
        <v>1620</v>
      </c>
      <c r="AI88" s="82" t="s">
        <v>1841</v>
      </c>
      <c r="AJ88" s="83" t="s">
        <v>1843</v>
      </c>
      <c r="AK88" s="82" t="s">
        <v>1623</v>
      </c>
      <c r="AL88" s="83" t="s">
        <v>1624</v>
      </c>
      <c r="AM88" s="82" t="s">
        <v>1904</v>
      </c>
      <c r="AN88" s="83" t="s">
        <v>1671</v>
      </c>
      <c r="AO88" s="82" t="s">
        <v>1848</v>
      </c>
      <c r="AP88" s="82" t="s">
        <v>1852</v>
      </c>
      <c r="AQ88" s="83" t="s">
        <v>1853</v>
      </c>
      <c r="AR88" s="82" t="s">
        <v>1726</v>
      </c>
      <c r="AS88" s="83" t="s">
        <v>1620</v>
      </c>
    </row>
    <row r="89" spans="16:55" x14ac:dyDescent="0.25">
      <c r="P89" s="562" t="s">
        <v>1824</v>
      </c>
      <c r="Q89" s="86">
        <f t="shared" ref="Q89:Q106" si="14">SUM(X89:BC89)</f>
        <v>11</v>
      </c>
      <c r="R89" s="512"/>
      <c r="S89" s="512"/>
      <c r="T89" s="86">
        <f t="shared" ref="T89:T103" si="15">SUM(X89:AH89)</f>
        <v>5</v>
      </c>
      <c r="U89" s="86">
        <f t="shared" ref="U89:U106" si="16">SUM(AI89:AS89)</f>
        <v>6</v>
      </c>
      <c r="V89" s="86">
        <f>X89+Z89+AB89+AD89+AE89+AG89+AJ89+AL89+AN89+AQ89+AS89</f>
        <v>3</v>
      </c>
      <c r="W89" s="88">
        <f>Y89+AA89+AC89+AF89+AH89+AI89+AK89+AM89+AO89+AP89+AR89</f>
        <v>8</v>
      </c>
      <c r="X89" s="90"/>
      <c r="Y89" s="89"/>
      <c r="Z89" s="90"/>
      <c r="AA89" s="89">
        <v>1</v>
      </c>
      <c r="AB89" s="90"/>
      <c r="AC89" s="89">
        <v>2</v>
      </c>
      <c r="AD89" s="90"/>
      <c r="AE89" s="90"/>
      <c r="AF89" s="89">
        <v>2</v>
      </c>
      <c r="AG89" s="90"/>
      <c r="AH89" s="89"/>
      <c r="AI89" s="89">
        <v>3</v>
      </c>
      <c r="AJ89" s="90">
        <v>3</v>
      </c>
      <c r="AK89" s="89"/>
      <c r="AL89" s="90"/>
      <c r="AM89" s="89"/>
      <c r="AN89" s="90"/>
      <c r="AO89" s="89"/>
      <c r="AP89" s="89"/>
      <c r="AQ89" s="90"/>
      <c r="AR89" s="89"/>
      <c r="AS89" s="90"/>
    </row>
    <row r="90" spans="16:55" x14ac:dyDescent="0.25">
      <c r="P90" s="562" t="s">
        <v>122</v>
      </c>
      <c r="Q90" s="86">
        <f t="shared" si="14"/>
        <v>0</v>
      </c>
      <c r="R90" s="512"/>
      <c r="S90" s="512"/>
      <c r="T90" s="86">
        <f t="shared" si="15"/>
        <v>0</v>
      </c>
      <c r="U90" s="86">
        <f t="shared" si="16"/>
        <v>0</v>
      </c>
      <c r="V90" s="86">
        <f t="shared" ref="V90:V106" si="17">X90+Z90+AB90+AD90+AE90+AG90+AJ90+AL90+AN90+AQ90+AS90</f>
        <v>0</v>
      </c>
      <c r="W90" s="88">
        <f t="shared" ref="W90:W106" si="18">Y90+AA90+AC90+AF90+AH90+AI90+AK90+AM90+AO90+AP90+AR90</f>
        <v>0</v>
      </c>
      <c r="X90" s="90"/>
      <c r="Y90" s="89"/>
      <c r="Z90" s="90"/>
      <c r="AA90" s="89"/>
      <c r="AB90" s="90"/>
      <c r="AC90" s="89"/>
      <c r="AD90" s="90"/>
      <c r="AE90" s="90"/>
      <c r="AF90" s="89"/>
      <c r="AG90" s="90"/>
      <c r="AH90" s="89"/>
      <c r="AI90" s="89"/>
      <c r="AJ90" s="90"/>
      <c r="AK90" s="89"/>
      <c r="AL90" s="90"/>
      <c r="AM90" s="89"/>
      <c r="AN90" s="90"/>
      <c r="AO90" s="89"/>
      <c r="AP90" s="89"/>
      <c r="AQ90" s="90"/>
      <c r="AR90" s="89"/>
      <c r="AS90" s="90"/>
    </row>
    <row r="91" spans="16:55" x14ac:dyDescent="0.25">
      <c r="P91" s="562" t="s">
        <v>1663</v>
      </c>
      <c r="Q91" s="86">
        <f t="shared" si="14"/>
        <v>0</v>
      </c>
      <c r="R91" s="512"/>
      <c r="S91" s="512"/>
      <c r="T91" s="86">
        <f t="shared" si="15"/>
        <v>0</v>
      </c>
      <c r="U91" s="86">
        <f t="shared" si="16"/>
        <v>0</v>
      </c>
      <c r="V91" s="86">
        <f t="shared" si="17"/>
        <v>0</v>
      </c>
      <c r="W91" s="88">
        <f t="shared" si="18"/>
        <v>0</v>
      </c>
      <c r="X91" s="90"/>
      <c r="Y91" s="89"/>
      <c r="Z91" s="90"/>
      <c r="AA91" s="89"/>
      <c r="AB91" s="90"/>
      <c r="AC91" s="89"/>
      <c r="AD91" s="90"/>
      <c r="AE91" s="90"/>
      <c r="AF91" s="89"/>
      <c r="AG91" s="90"/>
      <c r="AH91" s="89"/>
      <c r="AI91" s="89"/>
      <c r="AJ91" s="90"/>
      <c r="AK91" s="89"/>
      <c r="AL91" s="90"/>
      <c r="AM91" s="89"/>
      <c r="AN91" s="90"/>
      <c r="AO91" s="89"/>
      <c r="AP91" s="89"/>
      <c r="AQ91" s="90"/>
      <c r="AR91" s="89"/>
      <c r="AS91" s="90"/>
    </row>
    <row r="92" spans="16:55" x14ac:dyDescent="0.25">
      <c r="P92" s="562" t="s">
        <v>1905</v>
      </c>
      <c r="Q92" s="86">
        <f t="shared" si="14"/>
        <v>1</v>
      </c>
      <c r="R92" s="512"/>
      <c r="S92" s="512"/>
      <c r="T92" s="86">
        <f t="shared" si="15"/>
        <v>1</v>
      </c>
      <c r="U92" s="86">
        <f t="shared" si="16"/>
        <v>0</v>
      </c>
      <c r="V92" s="86">
        <f t="shared" si="17"/>
        <v>0</v>
      </c>
      <c r="W92" s="88">
        <f t="shared" si="18"/>
        <v>1</v>
      </c>
      <c r="X92" s="90"/>
      <c r="Y92" s="89"/>
      <c r="Z92" s="90"/>
      <c r="AA92" s="89"/>
      <c r="AB92" s="90"/>
      <c r="AC92" s="89">
        <v>1</v>
      </c>
      <c r="AD92" s="90"/>
      <c r="AE92" s="90"/>
      <c r="AF92" s="89"/>
      <c r="AG92" s="90"/>
      <c r="AH92" s="89"/>
      <c r="AI92" s="89"/>
      <c r="AJ92" s="90"/>
      <c r="AK92" s="89"/>
      <c r="AL92" s="90"/>
      <c r="AM92" s="89"/>
      <c r="AN92" s="90"/>
      <c r="AO92" s="89"/>
      <c r="AP92" s="89"/>
      <c r="AQ92" s="90"/>
      <c r="AR92" s="89"/>
      <c r="AS92" s="90"/>
    </row>
    <row r="93" spans="16:55" x14ac:dyDescent="0.25">
      <c r="P93" s="515" t="s">
        <v>1906</v>
      </c>
      <c r="Q93" s="138">
        <f t="shared" si="14"/>
        <v>2</v>
      </c>
      <c r="R93" s="512"/>
      <c r="S93" s="512"/>
      <c r="T93" s="86">
        <f t="shared" si="15"/>
        <v>2</v>
      </c>
      <c r="U93" s="86">
        <f t="shared" si="16"/>
        <v>0</v>
      </c>
      <c r="V93" s="86">
        <f t="shared" si="17"/>
        <v>0</v>
      </c>
      <c r="W93" s="88">
        <f t="shared" si="18"/>
        <v>2</v>
      </c>
      <c r="X93" s="90"/>
      <c r="Y93" s="89">
        <v>2</v>
      </c>
      <c r="Z93" s="90"/>
      <c r="AA93" s="89"/>
      <c r="AB93" s="90"/>
      <c r="AC93" s="89"/>
      <c r="AD93" s="90"/>
      <c r="AE93" s="90"/>
      <c r="AF93" s="89"/>
      <c r="AG93" s="90"/>
      <c r="AH93" s="89"/>
      <c r="AI93" s="89"/>
      <c r="AJ93" s="90"/>
      <c r="AK93" s="89"/>
      <c r="AL93" s="90"/>
      <c r="AM93" s="89"/>
      <c r="AN93" s="90"/>
      <c r="AO93" s="89"/>
      <c r="AP93" s="89"/>
      <c r="AQ93" s="90"/>
      <c r="AR93" s="89"/>
      <c r="AS93" s="90"/>
    </row>
    <row r="94" spans="16:55" x14ac:dyDescent="0.25">
      <c r="P94" s="562" t="s">
        <v>1767</v>
      </c>
      <c r="Q94" s="138">
        <f t="shared" si="14"/>
        <v>1</v>
      </c>
      <c r="R94" s="512"/>
      <c r="S94" s="512"/>
      <c r="T94" s="86">
        <f t="shared" si="15"/>
        <v>1</v>
      </c>
      <c r="U94" s="86">
        <f t="shared" si="16"/>
        <v>0</v>
      </c>
      <c r="V94" s="86">
        <f t="shared" si="17"/>
        <v>0</v>
      </c>
      <c r="W94" s="88">
        <f t="shared" si="18"/>
        <v>1</v>
      </c>
      <c r="X94" s="90"/>
      <c r="Y94" s="89"/>
      <c r="Z94" s="90"/>
      <c r="AA94" s="89">
        <v>1</v>
      </c>
      <c r="AB94" s="90"/>
      <c r="AC94" s="89"/>
      <c r="AD94" s="90"/>
      <c r="AE94" s="90"/>
      <c r="AF94" s="89"/>
      <c r="AG94" s="90"/>
      <c r="AH94" s="89"/>
      <c r="AI94" s="89"/>
      <c r="AJ94" s="90"/>
      <c r="AK94" s="89"/>
      <c r="AL94" s="90"/>
      <c r="AM94" s="89"/>
      <c r="AN94" s="90"/>
      <c r="AO94" s="89"/>
      <c r="AP94" s="89"/>
      <c r="AQ94" s="90"/>
      <c r="AR94" s="89"/>
      <c r="AS94" s="90"/>
    </row>
    <row r="95" spans="16:55" x14ac:dyDescent="0.25">
      <c r="P95" s="562" t="s">
        <v>1828</v>
      </c>
      <c r="Q95" s="86">
        <f t="shared" si="14"/>
        <v>0</v>
      </c>
      <c r="R95" s="512"/>
      <c r="S95" s="512"/>
      <c r="T95" s="86">
        <f t="shared" si="15"/>
        <v>0</v>
      </c>
      <c r="U95" s="86">
        <f t="shared" si="16"/>
        <v>0</v>
      </c>
      <c r="V95" s="86">
        <f t="shared" si="17"/>
        <v>0</v>
      </c>
      <c r="W95" s="88">
        <f t="shared" si="18"/>
        <v>0</v>
      </c>
      <c r="X95" s="90"/>
      <c r="Y95" s="89"/>
      <c r="Z95" s="90"/>
      <c r="AA95" s="89"/>
      <c r="AB95" s="90"/>
      <c r="AC95" s="89"/>
      <c r="AD95" s="90"/>
      <c r="AE95" s="90"/>
      <c r="AF95" s="89"/>
      <c r="AG95" s="90"/>
      <c r="AH95" s="89"/>
      <c r="AI95" s="89"/>
      <c r="AJ95" s="90"/>
      <c r="AK95" s="89"/>
      <c r="AL95" s="90"/>
      <c r="AM95" s="89"/>
      <c r="AN95" s="90"/>
      <c r="AO95" s="89"/>
      <c r="AP95" s="89"/>
      <c r="AQ95" s="90"/>
      <c r="AR95" s="89"/>
      <c r="AS95" s="90"/>
    </row>
    <row r="96" spans="16:55" x14ac:dyDescent="0.25">
      <c r="P96" s="562" t="s">
        <v>1907</v>
      </c>
      <c r="Q96" s="86">
        <f t="shared" si="14"/>
        <v>4</v>
      </c>
      <c r="R96" s="512"/>
      <c r="S96" s="512"/>
      <c r="T96" s="86">
        <f t="shared" si="15"/>
        <v>4</v>
      </c>
      <c r="U96" s="86">
        <f t="shared" si="16"/>
        <v>0</v>
      </c>
      <c r="V96" s="86">
        <f t="shared" si="17"/>
        <v>0</v>
      </c>
      <c r="W96" s="88">
        <f t="shared" si="18"/>
        <v>4</v>
      </c>
      <c r="X96" s="90"/>
      <c r="Y96" s="89"/>
      <c r="Z96" s="90"/>
      <c r="AA96" s="89"/>
      <c r="AB96" s="90"/>
      <c r="AC96" s="89"/>
      <c r="AD96" s="90"/>
      <c r="AE96" s="90"/>
      <c r="AF96" s="89">
        <v>4</v>
      </c>
      <c r="AG96" s="90"/>
      <c r="AH96" s="89"/>
      <c r="AI96" s="89"/>
      <c r="AJ96" s="90"/>
      <c r="AK96" s="89"/>
      <c r="AL96" s="90"/>
      <c r="AM96" s="89"/>
      <c r="AN96" s="90"/>
      <c r="AO96" s="89"/>
      <c r="AP96" s="89"/>
      <c r="AQ96" s="90"/>
      <c r="AR96" s="89"/>
      <c r="AS96" s="90"/>
    </row>
    <row r="97" spans="16:45" x14ac:dyDescent="0.25">
      <c r="P97" s="562" t="s">
        <v>838</v>
      </c>
      <c r="Q97" s="86">
        <f t="shared" si="14"/>
        <v>1</v>
      </c>
      <c r="R97" s="512"/>
      <c r="S97" s="512"/>
      <c r="T97" s="86">
        <f t="shared" si="15"/>
        <v>1</v>
      </c>
      <c r="U97" s="86">
        <f t="shared" si="16"/>
        <v>0</v>
      </c>
      <c r="V97" s="86">
        <f t="shared" si="17"/>
        <v>0</v>
      </c>
      <c r="W97" s="88">
        <f t="shared" si="18"/>
        <v>1</v>
      </c>
      <c r="X97" s="90"/>
      <c r="Y97" s="89"/>
      <c r="Z97" s="90"/>
      <c r="AA97" s="89"/>
      <c r="AB97" s="90"/>
      <c r="AC97" s="89"/>
      <c r="AD97" s="90"/>
      <c r="AE97" s="90"/>
      <c r="AF97" s="89"/>
      <c r="AG97" s="90"/>
      <c r="AH97" s="89">
        <v>1</v>
      </c>
      <c r="AI97" s="89"/>
      <c r="AJ97" s="90"/>
      <c r="AK97" s="89"/>
      <c r="AL97" s="90"/>
      <c r="AM97" s="89"/>
      <c r="AN97" s="90"/>
      <c r="AO97" s="89"/>
      <c r="AP97" s="89"/>
      <c r="AQ97" s="90"/>
      <c r="AR97" s="89"/>
      <c r="AS97" s="90"/>
    </row>
    <row r="98" spans="16:45" x14ac:dyDescent="0.25">
      <c r="P98" s="562" t="s">
        <v>1908</v>
      </c>
      <c r="Q98" s="86">
        <f>SUM(X98:BC98)</f>
        <v>2</v>
      </c>
      <c r="R98" s="512"/>
      <c r="S98" s="512"/>
      <c r="T98" s="86">
        <f>SUM(X98:AH98)</f>
        <v>2</v>
      </c>
      <c r="U98" s="86">
        <f>SUM(AI98:AS98)</f>
        <v>0</v>
      </c>
      <c r="V98" s="86">
        <f t="shared" si="17"/>
        <v>2</v>
      </c>
      <c r="W98" s="88">
        <f t="shared" si="18"/>
        <v>0</v>
      </c>
      <c r="X98" s="90"/>
      <c r="Y98" s="89"/>
      <c r="Z98" s="90">
        <v>1</v>
      </c>
      <c r="AA98" s="89"/>
      <c r="AB98" s="90"/>
      <c r="AC98" s="89"/>
      <c r="AD98" s="90">
        <v>1</v>
      </c>
      <c r="AE98" s="90"/>
      <c r="AF98" s="89"/>
      <c r="AG98" s="90"/>
      <c r="AH98" s="89"/>
      <c r="AI98" s="89"/>
      <c r="AJ98" s="90"/>
      <c r="AK98" s="89"/>
      <c r="AL98" s="90"/>
      <c r="AM98" s="89"/>
      <c r="AN98" s="90"/>
      <c r="AO98" s="89"/>
      <c r="AP98" s="89"/>
      <c r="AQ98" s="90"/>
      <c r="AR98" s="89"/>
      <c r="AS98" s="90"/>
    </row>
    <row r="99" spans="16:45" x14ac:dyDescent="0.25">
      <c r="P99" s="562" t="s">
        <v>1909</v>
      </c>
      <c r="Q99" s="86">
        <f>SUM(X99:BC99)</f>
        <v>1</v>
      </c>
      <c r="R99" s="512"/>
      <c r="S99" s="512"/>
      <c r="T99" s="86">
        <f>SUM(X99:AH99)</f>
        <v>1</v>
      </c>
      <c r="U99" s="86">
        <f>SUM(AI99:AS99)</f>
        <v>0</v>
      </c>
      <c r="V99" s="86">
        <f t="shared" si="17"/>
        <v>0</v>
      </c>
      <c r="W99" s="88">
        <f t="shared" si="18"/>
        <v>1</v>
      </c>
      <c r="X99" s="90"/>
      <c r="Y99" s="89"/>
      <c r="Z99" s="90"/>
      <c r="AA99" s="89"/>
      <c r="AB99" s="90"/>
      <c r="AC99" s="89"/>
      <c r="AD99" s="90"/>
      <c r="AE99" s="90"/>
      <c r="AF99" s="89">
        <v>1</v>
      </c>
      <c r="AG99" s="90"/>
      <c r="AH99" s="89"/>
      <c r="AI99" s="89"/>
      <c r="AJ99" s="90"/>
      <c r="AK99" s="89"/>
      <c r="AL99" s="90"/>
      <c r="AM99" s="89"/>
      <c r="AN99" s="90"/>
      <c r="AO99" s="89"/>
      <c r="AP99" s="89"/>
      <c r="AQ99" s="90"/>
      <c r="AR99" s="89"/>
      <c r="AS99" s="90"/>
    </row>
    <row r="100" spans="16:45" x14ac:dyDescent="0.25">
      <c r="P100" s="562" t="s">
        <v>1910</v>
      </c>
      <c r="Q100" s="86">
        <f>SUM(X100:BC100)</f>
        <v>1</v>
      </c>
      <c r="R100" s="512"/>
      <c r="S100" s="512"/>
      <c r="T100" s="86">
        <f>SUM(X100:AH100)</f>
        <v>1</v>
      </c>
      <c r="U100" s="86">
        <f>SUM(AI100:AS100)</f>
        <v>0</v>
      </c>
      <c r="V100" s="86">
        <f t="shared" si="17"/>
        <v>1</v>
      </c>
      <c r="W100" s="88">
        <f t="shared" si="18"/>
        <v>0</v>
      </c>
      <c r="X100" s="90"/>
      <c r="Y100" s="89"/>
      <c r="Z100" s="90"/>
      <c r="AA100" s="89"/>
      <c r="AB100" s="90"/>
      <c r="AC100" s="89"/>
      <c r="AD100" s="90"/>
      <c r="AE100" s="90"/>
      <c r="AF100" s="89"/>
      <c r="AG100" s="90">
        <v>1</v>
      </c>
      <c r="AH100" s="89"/>
      <c r="AI100" s="89"/>
      <c r="AJ100" s="90"/>
      <c r="AK100" s="89"/>
      <c r="AL100" s="90"/>
      <c r="AM100" s="89"/>
      <c r="AN100" s="90"/>
      <c r="AO100" s="89"/>
      <c r="AP100" s="89"/>
      <c r="AQ100" s="90"/>
      <c r="AR100" s="89"/>
      <c r="AS100" s="90"/>
    </row>
    <row r="101" spans="16:45" x14ac:dyDescent="0.25">
      <c r="P101" s="562" t="s">
        <v>1902</v>
      </c>
      <c r="Q101" s="86">
        <f>SUM(X101:BC101)</f>
        <v>0</v>
      </c>
      <c r="R101" s="512"/>
      <c r="S101" s="512"/>
      <c r="T101" s="86">
        <f>SUM(X101:AH101)</f>
        <v>0</v>
      </c>
      <c r="U101" s="86">
        <f>SUM(AI101:AS101)</f>
        <v>0</v>
      </c>
      <c r="V101" s="86">
        <f t="shared" si="17"/>
        <v>0</v>
      </c>
      <c r="W101" s="88">
        <f t="shared" si="18"/>
        <v>0</v>
      </c>
      <c r="X101" s="90"/>
      <c r="Y101" s="89"/>
      <c r="Z101" s="90"/>
      <c r="AA101" s="89"/>
      <c r="AB101" s="90"/>
      <c r="AC101" s="89"/>
      <c r="AD101" s="90"/>
      <c r="AE101" s="90"/>
      <c r="AF101" s="89"/>
      <c r="AG101" s="90"/>
      <c r="AH101" s="89"/>
      <c r="AI101" s="89"/>
      <c r="AJ101" s="90"/>
      <c r="AK101" s="89"/>
      <c r="AL101" s="90"/>
      <c r="AM101" s="89"/>
      <c r="AN101" s="90"/>
      <c r="AO101" s="89"/>
      <c r="AP101" s="89"/>
      <c r="AQ101" s="90"/>
      <c r="AR101" s="89"/>
      <c r="AS101" s="90"/>
    </row>
    <row r="102" spans="16:45" x14ac:dyDescent="0.25">
      <c r="P102" s="562" t="s">
        <v>1911</v>
      </c>
      <c r="Q102" s="86">
        <f>SUM(X102:BC102)</f>
        <v>0</v>
      </c>
      <c r="R102" s="512"/>
      <c r="S102" s="512"/>
      <c r="T102" s="86">
        <f>SUM(X102:AH102)</f>
        <v>0</v>
      </c>
      <c r="U102" s="86">
        <f>SUM(AI102:AS102)</f>
        <v>0</v>
      </c>
      <c r="V102" s="86">
        <f t="shared" si="17"/>
        <v>0</v>
      </c>
      <c r="W102" s="88">
        <f t="shared" si="18"/>
        <v>0</v>
      </c>
      <c r="X102" s="90"/>
      <c r="Y102" s="89"/>
      <c r="Z102" s="90"/>
      <c r="AA102" s="89"/>
      <c r="AB102" s="90"/>
      <c r="AC102" s="89"/>
      <c r="AD102" s="90"/>
      <c r="AE102" s="90"/>
      <c r="AF102" s="89"/>
      <c r="AG102" s="90"/>
      <c r="AH102" s="89"/>
      <c r="AI102" s="89"/>
      <c r="AJ102" s="90"/>
      <c r="AK102" s="89"/>
      <c r="AL102" s="90"/>
      <c r="AM102" s="89"/>
      <c r="AN102" s="90"/>
      <c r="AO102" s="89"/>
      <c r="AP102" s="89"/>
      <c r="AQ102" s="90"/>
      <c r="AR102" s="89"/>
      <c r="AS102" s="90"/>
    </row>
    <row r="103" spans="16:45" x14ac:dyDescent="0.25">
      <c r="P103" s="562" t="s">
        <v>1221</v>
      </c>
      <c r="Q103" s="86">
        <f t="shared" si="14"/>
        <v>0</v>
      </c>
      <c r="R103" s="512"/>
      <c r="S103" s="512"/>
      <c r="T103" s="86">
        <f t="shared" si="15"/>
        <v>0</v>
      </c>
      <c r="U103" s="86">
        <f t="shared" si="16"/>
        <v>0</v>
      </c>
      <c r="V103" s="86">
        <f t="shared" si="17"/>
        <v>0</v>
      </c>
      <c r="W103" s="88">
        <f t="shared" si="18"/>
        <v>0</v>
      </c>
      <c r="X103" s="90"/>
      <c r="Y103" s="89"/>
      <c r="Z103" s="90"/>
      <c r="AA103" s="89"/>
      <c r="AB103" s="90"/>
      <c r="AC103" s="89"/>
      <c r="AD103" s="90"/>
      <c r="AE103" s="90"/>
      <c r="AF103" s="89"/>
      <c r="AG103" s="90"/>
      <c r="AH103" s="89"/>
      <c r="AI103" s="89"/>
      <c r="AJ103" s="90"/>
      <c r="AK103" s="89"/>
      <c r="AL103" s="90"/>
      <c r="AM103" s="89"/>
      <c r="AN103" s="90"/>
      <c r="AO103" s="89"/>
      <c r="AP103" s="89"/>
      <c r="AQ103" s="90"/>
      <c r="AR103" s="89"/>
      <c r="AS103" s="90"/>
    </row>
    <row r="104" spans="16:45" x14ac:dyDescent="0.25">
      <c r="P104" s="562" t="s">
        <v>65</v>
      </c>
      <c r="Q104" s="86">
        <f>SUM(X104:BC104)</f>
        <v>6</v>
      </c>
      <c r="R104" s="512"/>
      <c r="S104" s="512"/>
      <c r="T104" s="86">
        <f>SUM(X104:AH104)</f>
        <v>5</v>
      </c>
      <c r="U104" s="86">
        <f>SUM(AI104:AS104)</f>
        <v>1</v>
      </c>
      <c r="V104" s="86">
        <f t="shared" si="17"/>
        <v>4</v>
      </c>
      <c r="W104" s="88">
        <f t="shared" si="18"/>
        <v>2</v>
      </c>
      <c r="X104" s="559"/>
      <c r="Y104" s="528"/>
      <c r="Z104" s="565">
        <v>2</v>
      </c>
      <c r="AA104" s="566"/>
      <c r="AB104" s="565"/>
      <c r="AC104" s="566">
        <v>1</v>
      </c>
      <c r="AD104" s="565"/>
      <c r="AE104" s="565"/>
      <c r="AF104" s="528"/>
      <c r="AG104" s="559">
        <v>1</v>
      </c>
      <c r="AH104" s="528">
        <v>1</v>
      </c>
      <c r="AI104" s="528"/>
      <c r="AJ104" s="559">
        <v>1</v>
      </c>
      <c r="AK104" s="528"/>
      <c r="AL104" s="559"/>
      <c r="AM104" s="528"/>
      <c r="AN104" s="559"/>
      <c r="AO104" s="528"/>
      <c r="AP104" s="528"/>
      <c r="AQ104" s="559"/>
      <c r="AR104" s="528"/>
      <c r="AS104" s="559"/>
    </row>
    <row r="105" spans="16:45" x14ac:dyDescent="0.25">
      <c r="P105" s="562" t="s">
        <v>1050</v>
      </c>
      <c r="Q105" s="86">
        <f>SUM(X105:BC105)</f>
        <v>5</v>
      </c>
      <c r="R105" s="512"/>
      <c r="S105" s="512"/>
      <c r="T105" s="86">
        <f>SUM(X105:AH105)</f>
        <v>3</v>
      </c>
      <c r="U105" s="86">
        <f>SUM(AI105:AS105)</f>
        <v>2</v>
      </c>
      <c r="V105" s="86">
        <f t="shared" si="17"/>
        <v>5</v>
      </c>
      <c r="W105" s="88">
        <f t="shared" si="18"/>
        <v>0</v>
      </c>
      <c r="X105" s="90"/>
      <c r="Y105" s="89"/>
      <c r="Z105" s="90"/>
      <c r="AA105" s="89"/>
      <c r="AB105" s="90">
        <v>3</v>
      </c>
      <c r="AC105" s="89"/>
      <c r="AD105" s="90"/>
      <c r="AE105" s="90"/>
      <c r="AF105" s="89"/>
      <c r="AG105" s="559"/>
      <c r="AH105" s="89"/>
      <c r="AI105" s="89"/>
      <c r="AJ105" s="90"/>
      <c r="AK105" s="89"/>
      <c r="AL105" s="90"/>
      <c r="AM105" s="89"/>
      <c r="AN105" s="90">
        <v>2</v>
      </c>
      <c r="AO105" s="89"/>
      <c r="AP105" s="89"/>
      <c r="AQ105" s="90"/>
      <c r="AR105" s="89"/>
      <c r="AS105" s="90"/>
    </row>
    <row r="106" spans="16:45" x14ac:dyDescent="0.25">
      <c r="P106" s="86" t="s">
        <v>849</v>
      </c>
      <c r="Q106" s="86">
        <f t="shared" si="14"/>
        <v>35</v>
      </c>
      <c r="R106" s="512"/>
      <c r="S106" s="512"/>
      <c r="T106" s="86">
        <f>SUM(X106:AH106)</f>
        <v>26</v>
      </c>
      <c r="U106" s="86">
        <f t="shared" si="16"/>
        <v>9</v>
      </c>
      <c r="V106" s="86">
        <f t="shared" si="17"/>
        <v>15</v>
      </c>
      <c r="W106" s="88">
        <f t="shared" si="18"/>
        <v>20</v>
      </c>
      <c r="X106" s="138">
        <f t="shared" ref="X106:AS106" si="19">SUM(X89:X105)</f>
        <v>0</v>
      </c>
      <c r="Y106" s="88">
        <f t="shared" si="19"/>
        <v>2</v>
      </c>
      <c r="Z106" s="138">
        <f t="shared" si="19"/>
        <v>3</v>
      </c>
      <c r="AA106" s="88">
        <f t="shared" si="19"/>
        <v>2</v>
      </c>
      <c r="AB106" s="138">
        <f t="shared" si="19"/>
        <v>3</v>
      </c>
      <c r="AC106" s="88">
        <f t="shared" si="19"/>
        <v>4</v>
      </c>
      <c r="AD106" s="138">
        <f t="shared" si="19"/>
        <v>1</v>
      </c>
      <c r="AE106" s="138">
        <f t="shared" si="19"/>
        <v>0</v>
      </c>
      <c r="AF106" s="88">
        <f t="shared" si="19"/>
        <v>7</v>
      </c>
      <c r="AG106" s="138">
        <f t="shared" si="19"/>
        <v>2</v>
      </c>
      <c r="AH106" s="88">
        <f t="shared" si="19"/>
        <v>2</v>
      </c>
      <c r="AI106" s="88">
        <f t="shared" si="19"/>
        <v>3</v>
      </c>
      <c r="AJ106" s="138">
        <f t="shared" si="19"/>
        <v>4</v>
      </c>
      <c r="AK106" s="88">
        <f t="shared" si="19"/>
        <v>0</v>
      </c>
      <c r="AL106" s="138">
        <f t="shared" si="19"/>
        <v>0</v>
      </c>
      <c r="AM106" s="88">
        <f t="shared" si="19"/>
        <v>0</v>
      </c>
      <c r="AN106" s="138">
        <f t="shared" si="19"/>
        <v>2</v>
      </c>
      <c r="AO106" s="88">
        <f t="shared" si="19"/>
        <v>0</v>
      </c>
      <c r="AP106" s="88">
        <f t="shared" si="19"/>
        <v>0</v>
      </c>
      <c r="AQ106" s="138">
        <f t="shared" si="19"/>
        <v>0</v>
      </c>
      <c r="AR106" s="88">
        <f t="shared" si="19"/>
        <v>0</v>
      </c>
      <c r="AS106" s="138">
        <f t="shared" si="19"/>
        <v>0</v>
      </c>
    </row>
  </sheetData>
  <sheetProtection selectLockedCells="1" selectUnlockedCells="1"/>
  <mergeCells count="16">
    <mergeCell ref="Q87:W87"/>
    <mergeCell ref="X87:AS87"/>
    <mergeCell ref="A36:E36"/>
    <mergeCell ref="A39:E39"/>
    <mergeCell ref="A42:E42"/>
    <mergeCell ref="Q48:W48"/>
    <mergeCell ref="X48:AS48"/>
    <mergeCell ref="Q70:W70"/>
    <mergeCell ref="X70:AS70"/>
    <mergeCell ref="A1:O1"/>
    <mergeCell ref="C2:E2"/>
    <mergeCell ref="F2:H2"/>
    <mergeCell ref="I2:K2"/>
    <mergeCell ref="M2:O2"/>
    <mergeCell ref="A29:E29"/>
    <mergeCell ref="K29:O29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3"/>
  <sheetViews>
    <sheetView zoomScale="110" zoomScaleNormal="110" workbookViewId="0">
      <selection activeCell="G29" sqref="G29"/>
    </sheetView>
  </sheetViews>
  <sheetFormatPr baseColWidth="10" defaultColWidth="10.7109375" defaultRowHeight="15" x14ac:dyDescent="0.25"/>
  <cols>
    <col min="1" max="1" width="10.85546875" style="16" bestFit="1" customWidth="1"/>
    <col min="2" max="2" width="8.140625" style="16" bestFit="1" customWidth="1"/>
    <col min="3" max="3" width="16.42578125" style="16" bestFit="1" customWidth="1"/>
    <col min="4" max="4" width="4.7109375" style="16" bestFit="1" customWidth="1"/>
    <col min="5" max="5" width="18.42578125" style="16" bestFit="1" customWidth="1"/>
    <col min="6" max="6" width="16.85546875" style="16" bestFit="1" customWidth="1"/>
    <col min="7" max="7" width="5.7109375" style="16" bestFit="1" customWidth="1"/>
    <col min="8" max="8" width="16.85546875" style="16" bestFit="1" customWidth="1"/>
    <col min="9" max="9" width="8.140625" style="16" bestFit="1" customWidth="1"/>
    <col min="10" max="10" width="18.5703125" style="16" bestFit="1" customWidth="1"/>
    <col min="11" max="11" width="6.140625" style="16" bestFit="1" customWidth="1"/>
    <col min="12" max="12" width="19.28515625" style="16" bestFit="1" customWidth="1"/>
    <col min="13" max="13" width="2.85546875" style="16" customWidth="1"/>
    <col min="14" max="14" width="19.28515625" style="16" bestFit="1" customWidth="1"/>
    <col min="15" max="49" width="3.7109375" style="16" bestFit="1" customWidth="1"/>
    <col min="50" max="16384" width="10.7109375" style="16"/>
  </cols>
  <sheetData>
    <row r="1" spans="1:16" ht="19.5" thickBot="1" x14ac:dyDescent="0.35">
      <c r="A1" s="940" t="s">
        <v>1916</v>
      </c>
      <c r="B1" s="941"/>
      <c r="C1" s="941"/>
      <c r="D1" s="941"/>
      <c r="E1" s="941"/>
      <c r="F1" s="941"/>
      <c r="G1" s="941"/>
      <c r="H1" s="941"/>
      <c r="I1" s="941"/>
      <c r="J1" s="941"/>
      <c r="K1" s="941"/>
      <c r="L1" s="942"/>
      <c r="M1" s="30"/>
      <c r="N1" s="30"/>
      <c r="O1" s="30"/>
      <c r="P1" s="30"/>
    </row>
    <row r="2" spans="1:16" ht="15.75" thickBot="1" x14ac:dyDescent="0.3">
      <c r="A2" s="607" t="s">
        <v>97</v>
      </c>
      <c r="B2" s="608" t="s">
        <v>96</v>
      </c>
      <c r="C2" s="943" t="s">
        <v>1917</v>
      </c>
      <c r="D2" s="944"/>
      <c r="E2" s="945"/>
      <c r="F2" s="943" t="s">
        <v>1918</v>
      </c>
      <c r="G2" s="944"/>
      <c r="H2" s="945"/>
      <c r="I2" s="609" t="s">
        <v>96</v>
      </c>
      <c r="J2" s="946" t="s">
        <v>1919</v>
      </c>
      <c r="K2" s="946"/>
      <c r="L2" s="947"/>
    </row>
    <row r="3" spans="1:16" x14ac:dyDescent="0.25">
      <c r="A3" s="610">
        <v>42253</v>
      </c>
      <c r="B3" s="611">
        <v>1</v>
      </c>
      <c r="C3" s="612" t="s">
        <v>115</v>
      </c>
      <c r="D3" s="678" t="s">
        <v>1920</v>
      </c>
      <c r="E3" s="613" t="s">
        <v>1921</v>
      </c>
      <c r="F3" s="614" t="s">
        <v>222</v>
      </c>
      <c r="G3" s="615" t="s">
        <v>1922</v>
      </c>
      <c r="H3" s="613" t="s">
        <v>1923</v>
      </c>
      <c r="I3" s="616" t="s">
        <v>1924</v>
      </c>
      <c r="J3" s="617" t="s">
        <v>1924</v>
      </c>
      <c r="K3" s="618" t="s">
        <v>1924</v>
      </c>
      <c r="L3" s="619" t="s">
        <v>1924</v>
      </c>
    </row>
    <row r="4" spans="1:16" x14ac:dyDescent="0.25">
      <c r="A4" s="620">
        <v>42267</v>
      </c>
      <c r="B4" s="621">
        <v>2</v>
      </c>
      <c r="C4" s="622" t="s">
        <v>416</v>
      </c>
      <c r="D4" s="625" t="s">
        <v>1922</v>
      </c>
      <c r="E4" s="623" t="s">
        <v>115</v>
      </c>
      <c r="F4" s="624" t="s">
        <v>1925</v>
      </c>
      <c r="G4" s="625" t="s">
        <v>1926</v>
      </c>
      <c r="H4" s="623" t="s">
        <v>222</v>
      </c>
      <c r="I4" s="626">
        <v>1</v>
      </c>
      <c r="J4" s="627" t="s">
        <v>1651</v>
      </c>
      <c r="K4" s="625" t="s">
        <v>68</v>
      </c>
      <c r="L4" s="623" t="s">
        <v>115</v>
      </c>
    </row>
    <row r="5" spans="1:16" x14ac:dyDescent="0.25">
      <c r="A5" s="620">
        <v>42281</v>
      </c>
      <c r="B5" s="621">
        <v>3</v>
      </c>
      <c r="C5" s="622" t="s">
        <v>210</v>
      </c>
      <c r="D5" s="625" t="s">
        <v>1927</v>
      </c>
      <c r="E5" s="623" t="s">
        <v>115</v>
      </c>
      <c r="F5" s="624" t="s">
        <v>1928</v>
      </c>
      <c r="G5" s="625" t="s">
        <v>1929</v>
      </c>
      <c r="H5" s="623" t="s">
        <v>222</v>
      </c>
      <c r="I5" s="628">
        <v>2</v>
      </c>
      <c r="J5" s="629" t="s">
        <v>115</v>
      </c>
      <c r="K5" s="630" t="s">
        <v>68</v>
      </c>
      <c r="L5" s="631" t="s">
        <v>1930</v>
      </c>
    </row>
    <row r="6" spans="1:16" x14ac:dyDescent="0.25">
      <c r="A6" s="620">
        <v>42295</v>
      </c>
      <c r="B6" s="621">
        <v>4</v>
      </c>
      <c r="C6" s="632" t="s">
        <v>115</v>
      </c>
      <c r="D6" s="672" t="s">
        <v>1931</v>
      </c>
      <c r="E6" s="633" t="s">
        <v>1932</v>
      </c>
      <c r="F6" s="634" t="s">
        <v>222</v>
      </c>
      <c r="G6" s="635" t="s">
        <v>1933</v>
      </c>
      <c r="H6" s="633" t="s">
        <v>1934</v>
      </c>
      <c r="I6" s="626">
        <v>3</v>
      </c>
      <c r="J6" s="627" t="s">
        <v>1935</v>
      </c>
      <c r="K6" s="625" t="s">
        <v>68</v>
      </c>
      <c r="L6" s="623" t="s">
        <v>115</v>
      </c>
    </row>
    <row r="7" spans="1:16" x14ac:dyDescent="0.25">
      <c r="A7" s="620">
        <v>42302</v>
      </c>
      <c r="B7" s="621">
        <v>5</v>
      </c>
      <c r="C7" s="622" t="s">
        <v>251</v>
      </c>
      <c r="D7" s="679" t="s">
        <v>1931</v>
      </c>
      <c r="E7" s="623" t="s">
        <v>115</v>
      </c>
      <c r="F7" s="624" t="s">
        <v>1936</v>
      </c>
      <c r="G7" s="625" t="s">
        <v>1937</v>
      </c>
      <c r="H7" s="623" t="s">
        <v>222</v>
      </c>
      <c r="I7" s="628">
        <v>4</v>
      </c>
      <c r="J7" s="629" t="s">
        <v>115</v>
      </c>
      <c r="K7" s="630" t="s">
        <v>68</v>
      </c>
      <c r="L7" s="631" t="s">
        <v>1938</v>
      </c>
    </row>
    <row r="8" spans="1:16" x14ac:dyDescent="0.25">
      <c r="A8" s="620">
        <v>42316</v>
      </c>
      <c r="B8" s="621">
        <v>6</v>
      </c>
      <c r="C8" s="632" t="s">
        <v>115</v>
      </c>
      <c r="D8" s="672" t="s">
        <v>1939</v>
      </c>
      <c r="E8" s="633" t="s">
        <v>1940</v>
      </c>
      <c r="F8" s="634" t="s">
        <v>222</v>
      </c>
      <c r="G8" s="635" t="s">
        <v>1929</v>
      </c>
      <c r="H8" s="633" t="s">
        <v>1941</v>
      </c>
      <c r="I8" s="626">
        <v>5</v>
      </c>
      <c r="J8" s="627" t="s">
        <v>1649</v>
      </c>
      <c r="K8" s="625" t="s">
        <v>68</v>
      </c>
      <c r="L8" s="623" t="s">
        <v>115</v>
      </c>
    </row>
    <row r="9" spans="1:16" x14ac:dyDescent="0.25">
      <c r="A9" s="620">
        <v>42323</v>
      </c>
      <c r="B9" s="621">
        <v>7</v>
      </c>
      <c r="C9" s="622" t="s">
        <v>1887</v>
      </c>
      <c r="D9" s="625" t="s">
        <v>1939</v>
      </c>
      <c r="E9" s="623" t="s">
        <v>115</v>
      </c>
      <c r="F9" s="624" t="s">
        <v>1942</v>
      </c>
      <c r="G9" s="679" t="s">
        <v>1943</v>
      </c>
      <c r="H9" s="623" t="s">
        <v>222</v>
      </c>
      <c r="I9" s="628" t="s">
        <v>1924</v>
      </c>
      <c r="J9" s="636" t="s">
        <v>1924</v>
      </c>
      <c r="K9" s="630" t="s">
        <v>1924</v>
      </c>
      <c r="L9" s="637" t="s">
        <v>1924</v>
      </c>
    </row>
    <row r="10" spans="1:16" x14ac:dyDescent="0.25">
      <c r="A10" s="620">
        <v>42330</v>
      </c>
      <c r="B10" s="621">
        <v>8</v>
      </c>
      <c r="C10" s="632" t="s">
        <v>115</v>
      </c>
      <c r="D10" s="635" t="s">
        <v>1937</v>
      </c>
      <c r="E10" s="633" t="s">
        <v>1938</v>
      </c>
      <c r="F10" s="634" t="s">
        <v>222</v>
      </c>
      <c r="G10" s="672" t="s">
        <v>1944</v>
      </c>
      <c r="H10" s="633" t="s">
        <v>1945</v>
      </c>
      <c r="I10" s="628">
        <v>6</v>
      </c>
      <c r="J10" s="629" t="s">
        <v>115</v>
      </c>
      <c r="K10" s="630" t="s">
        <v>68</v>
      </c>
      <c r="L10" s="631" t="s">
        <v>1377</v>
      </c>
    </row>
    <row r="11" spans="1:16" x14ac:dyDescent="0.25">
      <c r="A11" s="620">
        <v>42337</v>
      </c>
      <c r="B11" s="621">
        <v>9</v>
      </c>
      <c r="C11" s="622" t="s">
        <v>367</v>
      </c>
      <c r="D11" s="625" t="s">
        <v>1946</v>
      </c>
      <c r="E11" s="623" t="s">
        <v>115</v>
      </c>
      <c r="F11" s="624" t="s">
        <v>423</v>
      </c>
      <c r="G11" s="679" t="s">
        <v>1947</v>
      </c>
      <c r="H11" s="623" t="s">
        <v>222</v>
      </c>
      <c r="I11" s="626">
        <v>7</v>
      </c>
      <c r="J11" s="627" t="s">
        <v>1859</v>
      </c>
      <c r="K11" s="625" t="s">
        <v>68</v>
      </c>
      <c r="L11" s="623" t="s">
        <v>115</v>
      </c>
    </row>
    <row r="12" spans="1:16" x14ac:dyDescent="0.25">
      <c r="A12" s="620">
        <v>42351</v>
      </c>
      <c r="B12" s="621">
        <v>10</v>
      </c>
      <c r="C12" s="632" t="s">
        <v>115</v>
      </c>
      <c r="D12" s="635" t="s">
        <v>1937</v>
      </c>
      <c r="E12" s="633" t="s">
        <v>1948</v>
      </c>
      <c r="F12" s="634" t="s">
        <v>222</v>
      </c>
      <c r="G12" s="672" t="s">
        <v>1922</v>
      </c>
      <c r="H12" s="633" t="s">
        <v>1949</v>
      </c>
      <c r="I12" s="628">
        <v>8</v>
      </c>
      <c r="J12" s="629" t="s">
        <v>115</v>
      </c>
      <c r="K12" s="630" t="s">
        <v>68</v>
      </c>
      <c r="L12" s="631" t="s">
        <v>407</v>
      </c>
    </row>
    <row r="13" spans="1:16" ht="15.75" thickBot="1" x14ac:dyDescent="0.3">
      <c r="A13" s="638">
        <v>42358</v>
      </c>
      <c r="B13" s="639">
        <v>11</v>
      </c>
      <c r="C13" s="640" t="s">
        <v>1375</v>
      </c>
      <c r="D13" s="641" t="s">
        <v>1950</v>
      </c>
      <c r="E13" s="642" t="s">
        <v>115</v>
      </c>
      <c r="F13" s="643" t="s">
        <v>1951</v>
      </c>
      <c r="G13" s="680" t="s">
        <v>1926</v>
      </c>
      <c r="H13" s="642" t="s">
        <v>222</v>
      </c>
      <c r="I13" s="626">
        <v>9</v>
      </c>
      <c r="J13" s="627" t="s">
        <v>1952</v>
      </c>
      <c r="K13" s="625" t="s">
        <v>68</v>
      </c>
      <c r="L13" s="623" t="s">
        <v>115</v>
      </c>
    </row>
    <row r="14" spans="1:16" x14ac:dyDescent="0.25">
      <c r="A14" s="610">
        <v>42379</v>
      </c>
      <c r="B14" s="644" t="s">
        <v>1924</v>
      </c>
      <c r="C14" s="616" t="s">
        <v>1924</v>
      </c>
      <c r="D14" s="618" t="s">
        <v>1924</v>
      </c>
      <c r="E14" s="619" t="s">
        <v>1924</v>
      </c>
      <c r="F14" s="616" t="s">
        <v>1924</v>
      </c>
      <c r="G14" s="618" t="s">
        <v>1924</v>
      </c>
      <c r="H14" s="619" t="s">
        <v>1924</v>
      </c>
      <c r="I14" s="645">
        <v>10</v>
      </c>
      <c r="J14" s="627" t="s">
        <v>1375</v>
      </c>
      <c r="K14" s="625"/>
      <c r="L14" s="623" t="s">
        <v>115</v>
      </c>
    </row>
    <row r="15" spans="1:16" ht="15.75" thickBot="1" x14ac:dyDescent="0.3">
      <c r="A15" s="620">
        <v>42386</v>
      </c>
      <c r="B15" s="646" t="s">
        <v>1924</v>
      </c>
      <c r="C15" s="628" t="s">
        <v>1924</v>
      </c>
      <c r="D15" s="630" t="s">
        <v>1924</v>
      </c>
      <c r="E15" s="637" t="s">
        <v>1924</v>
      </c>
      <c r="F15" s="628" t="s">
        <v>1924</v>
      </c>
      <c r="G15" s="630" t="s">
        <v>1924</v>
      </c>
      <c r="H15" s="637" t="s">
        <v>1924</v>
      </c>
      <c r="I15" s="647">
        <v>11</v>
      </c>
      <c r="J15" s="648" t="s">
        <v>115</v>
      </c>
      <c r="K15" s="649"/>
      <c r="L15" s="650" t="s">
        <v>1849</v>
      </c>
    </row>
    <row r="16" spans="1:16" x14ac:dyDescent="0.25">
      <c r="A16" s="620">
        <v>42393</v>
      </c>
      <c r="B16" s="621">
        <v>12</v>
      </c>
      <c r="C16" s="622" t="s">
        <v>1921</v>
      </c>
      <c r="D16" s="679" t="s">
        <v>1953</v>
      </c>
      <c r="E16" s="623" t="s">
        <v>115</v>
      </c>
      <c r="F16" s="622" t="s">
        <v>1923</v>
      </c>
      <c r="G16" s="625" t="s">
        <v>1931</v>
      </c>
      <c r="H16" s="651" t="s">
        <v>222</v>
      </c>
      <c r="I16" s="616" t="s">
        <v>1924</v>
      </c>
      <c r="J16" s="617" t="s">
        <v>1924</v>
      </c>
      <c r="K16" s="618" t="s">
        <v>1924</v>
      </c>
      <c r="L16" s="619" t="s">
        <v>1924</v>
      </c>
    </row>
    <row r="17" spans="1:12" x14ac:dyDescent="0.25">
      <c r="A17" s="620">
        <v>42463</v>
      </c>
      <c r="B17" s="621">
        <v>13</v>
      </c>
      <c r="C17" s="632" t="s">
        <v>115</v>
      </c>
      <c r="D17" s="672" t="s">
        <v>1954</v>
      </c>
      <c r="E17" s="633" t="s">
        <v>416</v>
      </c>
      <c r="F17" s="632" t="s">
        <v>222</v>
      </c>
      <c r="G17" s="635" t="s">
        <v>1955</v>
      </c>
      <c r="H17" s="652" t="s">
        <v>1925</v>
      </c>
      <c r="I17" s="628">
        <v>12</v>
      </c>
      <c r="J17" s="629" t="s">
        <v>115</v>
      </c>
      <c r="K17" s="630" t="s">
        <v>68</v>
      </c>
      <c r="L17" s="631" t="s">
        <v>1651</v>
      </c>
    </row>
    <row r="18" spans="1:12" x14ac:dyDescent="0.25">
      <c r="A18" s="620">
        <v>42042</v>
      </c>
      <c r="B18" s="621" t="s">
        <v>1924</v>
      </c>
      <c r="C18" s="628" t="s">
        <v>1924</v>
      </c>
      <c r="D18" s="630" t="s">
        <v>1924</v>
      </c>
      <c r="E18" s="637" t="s">
        <v>1924</v>
      </c>
      <c r="F18" s="628" t="s">
        <v>1924</v>
      </c>
      <c r="G18" s="630" t="s">
        <v>1924</v>
      </c>
      <c r="H18" s="646" t="s">
        <v>1924</v>
      </c>
      <c r="I18" s="653">
        <v>13</v>
      </c>
      <c r="J18" s="654" t="s">
        <v>1930</v>
      </c>
      <c r="K18" s="655" t="s">
        <v>68</v>
      </c>
      <c r="L18" s="656" t="s">
        <v>115</v>
      </c>
    </row>
    <row r="19" spans="1:12" x14ac:dyDescent="0.25">
      <c r="A19" s="620">
        <v>42421</v>
      </c>
      <c r="B19" s="621">
        <v>14</v>
      </c>
      <c r="C19" s="632" t="s">
        <v>115</v>
      </c>
      <c r="D19" s="672" t="s">
        <v>1956</v>
      </c>
      <c r="E19" s="633" t="s">
        <v>210</v>
      </c>
      <c r="F19" s="632" t="s">
        <v>222</v>
      </c>
      <c r="G19" s="672" t="s">
        <v>1929</v>
      </c>
      <c r="H19" s="652" t="s">
        <v>1928</v>
      </c>
      <c r="I19" s="628">
        <v>14</v>
      </c>
      <c r="J19" s="629" t="s">
        <v>115</v>
      </c>
      <c r="K19" s="630" t="s">
        <v>68</v>
      </c>
      <c r="L19" s="631" t="s">
        <v>1935</v>
      </c>
    </row>
    <row r="20" spans="1:12" x14ac:dyDescent="0.25">
      <c r="A20" s="620">
        <v>42428</v>
      </c>
      <c r="B20" s="621">
        <v>15</v>
      </c>
      <c r="C20" s="622" t="s">
        <v>1932</v>
      </c>
      <c r="D20" s="679" t="s">
        <v>1939</v>
      </c>
      <c r="E20" s="623" t="s">
        <v>115</v>
      </c>
      <c r="F20" s="622" t="s">
        <v>1934</v>
      </c>
      <c r="G20" s="625" t="s">
        <v>1937</v>
      </c>
      <c r="H20" s="651" t="s">
        <v>222</v>
      </c>
      <c r="I20" s="628" t="s">
        <v>1924</v>
      </c>
      <c r="J20" s="636" t="s">
        <v>1924</v>
      </c>
      <c r="K20" s="630" t="s">
        <v>1924</v>
      </c>
      <c r="L20" s="637" t="s">
        <v>1924</v>
      </c>
    </row>
    <row r="21" spans="1:12" x14ac:dyDescent="0.25">
      <c r="A21" s="620">
        <v>42435</v>
      </c>
      <c r="B21" s="621" t="s">
        <v>1924</v>
      </c>
      <c r="C21" s="628" t="s">
        <v>1924</v>
      </c>
      <c r="D21" s="630" t="s">
        <v>1924</v>
      </c>
      <c r="E21" s="637" t="s">
        <v>1924</v>
      </c>
      <c r="F21" s="628" t="s">
        <v>1924</v>
      </c>
      <c r="G21" s="630" t="s">
        <v>1924</v>
      </c>
      <c r="H21" s="646" t="s">
        <v>1924</v>
      </c>
      <c r="I21" s="626">
        <v>15</v>
      </c>
      <c r="J21" s="627" t="s">
        <v>1938</v>
      </c>
      <c r="K21" s="625" t="s">
        <v>68</v>
      </c>
      <c r="L21" s="623" t="s">
        <v>115</v>
      </c>
    </row>
    <row r="22" spans="1:12" x14ac:dyDescent="0.25">
      <c r="A22" s="620">
        <v>42442</v>
      </c>
      <c r="B22" s="621">
        <v>16</v>
      </c>
      <c r="C22" s="632" t="s">
        <v>115</v>
      </c>
      <c r="D22" s="672" t="s">
        <v>1946</v>
      </c>
      <c r="E22" s="633" t="s">
        <v>251</v>
      </c>
      <c r="F22" s="632" t="s">
        <v>222</v>
      </c>
      <c r="G22" s="635" t="s">
        <v>1943</v>
      </c>
      <c r="H22" s="652" t="s">
        <v>1936</v>
      </c>
      <c r="I22" s="628">
        <v>16</v>
      </c>
      <c r="J22" s="629" t="s">
        <v>115</v>
      </c>
      <c r="K22" s="630" t="s">
        <v>68</v>
      </c>
      <c r="L22" s="631" t="s">
        <v>1649</v>
      </c>
    </row>
    <row r="23" spans="1:12" x14ac:dyDescent="0.25">
      <c r="A23" s="620">
        <v>42449</v>
      </c>
      <c r="B23" s="621">
        <v>17</v>
      </c>
      <c r="C23" s="622" t="s">
        <v>1940</v>
      </c>
      <c r="D23" s="657" t="s">
        <v>1931</v>
      </c>
      <c r="E23" s="623" t="s">
        <v>115</v>
      </c>
      <c r="F23" s="622" t="s">
        <v>1941</v>
      </c>
      <c r="G23" s="681" t="s">
        <v>1957</v>
      </c>
      <c r="H23" s="651" t="s">
        <v>222</v>
      </c>
      <c r="I23" s="626">
        <v>17</v>
      </c>
      <c r="J23" s="627" t="s">
        <v>1377</v>
      </c>
      <c r="K23" s="625" t="s">
        <v>68</v>
      </c>
      <c r="L23" s="623" t="s">
        <v>115</v>
      </c>
    </row>
    <row r="24" spans="1:12" x14ac:dyDescent="0.25">
      <c r="A24" s="620">
        <v>42463</v>
      </c>
      <c r="B24" s="621" t="s">
        <v>1924</v>
      </c>
      <c r="C24" s="628" t="s">
        <v>1924</v>
      </c>
      <c r="D24" s="630" t="s">
        <v>1924</v>
      </c>
      <c r="E24" s="637" t="s">
        <v>1924</v>
      </c>
      <c r="F24" s="628" t="s">
        <v>1924</v>
      </c>
      <c r="G24" s="630" t="s">
        <v>1924</v>
      </c>
      <c r="H24" s="646" t="s">
        <v>1924</v>
      </c>
      <c r="I24" s="628">
        <v>18</v>
      </c>
      <c r="J24" s="629" t="s">
        <v>115</v>
      </c>
      <c r="K24" s="630" t="s">
        <v>68</v>
      </c>
      <c r="L24" s="631" t="s">
        <v>1859</v>
      </c>
    </row>
    <row r="25" spans="1:12" x14ac:dyDescent="0.25">
      <c r="A25" s="620">
        <v>42470</v>
      </c>
      <c r="B25" s="621">
        <v>18</v>
      </c>
      <c r="C25" s="632" t="s">
        <v>115</v>
      </c>
      <c r="D25" s="635" t="s">
        <v>1920</v>
      </c>
      <c r="E25" s="633" t="s">
        <v>1887</v>
      </c>
      <c r="F25" s="632" t="s">
        <v>222</v>
      </c>
      <c r="G25" s="672" t="s">
        <v>1937</v>
      </c>
      <c r="H25" s="652" t="s">
        <v>1942</v>
      </c>
      <c r="I25" s="626">
        <v>19</v>
      </c>
      <c r="J25" s="627" t="s">
        <v>407</v>
      </c>
      <c r="K25" s="625" t="s">
        <v>68</v>
      </c>
      <c r="L25" s="623" t="s">
        <v>115</v>
      </c>
    </row>
    <row r="26" spans="1:12" x14ac:dyDescent="0.25">
      <c r="A26" s="620">
        <v>42477</v>
      </c>
      <c r="B26" s="621">
        <v>19</v>
      </c>
      <c r="C26" s="622" t="s">
        <v>1938</v>
      </c>
      <c r="D26" s="625" t="s">
        <v>1958</v>
      </c>
      <c r="E26" s="623" t="s">
        <v>115</v>
      </c>
      <c r="F26" s="622" t="s">
        <v>1945</v>
      </c>
      <c r="G26" s="679" t="s">
        <v>1957</v>
      </c>
      <c r="H26" s="651" t="s">
        <v>222</v>
      </c>
      <c r="I26" s="628">
        <v>20</v>
      </c>
      <c r="J26" s="629" t="s">
        <v>115</v>
      </c>
      <c r="K26" s="630" t="s">
        <v>68</v>
      </c>
      <c r="L26" s="631" t="s">
        <v>1952</v>
      </c>
    </row>
    <row r="27" spans="1:12" x14ac:dyDescent="0.25">
      <c r="A27" s="620">
        <v>42484</v>
      </c>
      <c r="B27" s="621">
        <v>20</v>
      </c>
      <c r="C27" s="632" t="s">
        <v>115</v>
      </c>
      <c r="D27" s="672" t="s">
        <v>1920</v>
      </c>
      <c r="E27" s="633" t="s">
        <v>367</v>
      </c>
      <c r="F27" s="632" t="s">
        <v>222</v>
      </c>
      <c r="G27" s="635" t="s">
        <v>1926</v>
      </c>
      <c r="H27" s="652" t="s">
        <v>423</v>
      </c>
      <c r="I27" s="628">
        <v>21</v>
      </c>
      <c r="J27" s="629" t="s">
        <v>115</v>
      </c>
      <c r="K27" s="630" t="s">
        <v>68</v>
      </c>
      <c r="L27" s="631" t="s">
        <v>1375</v>
      </c>
    </row>
    <row r="28" spans="1:12" x14ac:dyDescent="0.25">
      <c r="A28" s="620">
        <v>42498</v>
      </c>
      <c r="B28" s="621">
        <v>21</v>
      </c>
      <c r="C28" s="622" t="s">
        <v>1948</v>
      </c>
      <c r="D28" s="679" t="s">
        <v>1959</v>
      </c>
      <c r="E28" s="623" t="s">
        <v>115</v>
      </c>
      <c r="F28" s="622" t="s">
        <v>1949</v>
      </c>
      <c r="G28" s="625" t="s">
        <v>1927</v>
      </c>
      <c r="H28" s="651" t="s">
        <v>222</v>
      </c>
      <c r="I28" s="626">
        <v>22</v>
      </c>
      <c r="J28" s="627" t="s">
        <v>1849</v>
      </c>
      <c r="K28" s="625" t="s">
        <v>68</v>
      </c>
      <c r="L28" s="623" t="s">
        <v>115</v>
      </c>
    </row>
    <row r="29" spans="1:12" ht="15.75" thickBot="1" x14ac:dyDescent="0.3">
      <c r="A29" s="658">
        <v>42512</v>
      </c>
      <c r="B29" s="659">
        <v>22</v>
      </c>
      <c r="C29" s="660" t="s">
        <v>115</v>
      </c>
      <c r="D29" s="661" t="s">
        <v>1939</v>
      </c>
      <c r="E29" s="662" t="s">
        <v>1375</v>
      </c>
      <c r="F29" s="660" t="s">
        <v>222</v>
      </c>
      <c r="G29" s="663" t="s">
        <v>68</v>
      </c>
      <c r="H29" s="664" t="s">
        <v>1951</v>
      </c>
      <c r="I29" s="665" t="s">
        <v>1924</v>
      </c>
      <c r="J29" s="666" t="s">
        <v>1924</v>
      </c>
      <c r="K29" s="663" t="s">
        <v>1924</v>
      </c>
      <c r="L29" s="667" t="s">
        <v>1924</v>
      </c>
    </row>
    <row r="30" spans="1:12" x14ac:dyDescent="0.25">
      <c r="A30"/>
      <c r="B30" s="1"/>
      <c r="C30"/>
      <c r="D30"/>
      <c r="E30"/>
      <c r="F30"/>
      <c r="G30"/>
      <c r="H30"/>
      <c r="I30"/>
      <c r="J30"/>
      <c r="K30"/>
      <c r="L30"/>
    </row>
    <row r="31" spans="1:12" x14ac:dyDescent="0.25">
      <c r="A31" s="668" t="s">
        <v>97</v>
      </c>
      <c r="B31" s="668" t="s">
        <v>194</v>
      </c>
      <c r="C31" s="933" t="s">
        <v>520</v>
      </c>
      <c r="D31" s="933"/>
      <c r="E31" s="933"/>
      <c r="F31"/>
      <c r="G31"/>
      <c r="H31" s="668" t="s">
        <v>97</v>
      </c>
      <c r="I31" s="668" t="s">
        <v>194</v>
      </c>
      <c r="J31" s="933" t="s">
        <v>1960</v>
      </c>
      <c r="K31" s="933"/>
      <c r="L31" s="933"/>
    </row>
    <row r="32" spans="1:12" x14ac:dyDescent="0.25">
      <c r="A32" s="669">
        <v>42239</v>
      </c>
      <c r="B32" s="670">
        <v>1</v>
      </c>
      <c r="C32" s="671" t="s">
        <v>1961</v>
      </c>
      <c r="D32" s="672" t="s">
        <v>1954</v>
      </c>
      <c r="E32" s="671" t="s">
        <v>115</v>
      </c>
      <c r="F32"/>
      <c r="G32"/>
      <c r="H32" s="669">
        <v>42274</v>
      </c>
      <c r="I32" s="670" t="s">
        <v>1962</v>
      </c>
      <c r="J32" s="671" t="s">
        <v>1651</v>
      </c>
      <c r="K32" s="635" t="s">
        <v>214</v>
      </c>
      <c r="L32" s="671" t="s">
        <v>115</v>
      </c>
    </row>
    <row r="33" spans="1:49" x14ac:dyDescent="0.25">
      <c r="A33" s="669">
        <v>42246</v>
      </c>
      <c r="B33" s="670">
        <v>2</v>
      </c>
      <c r="C33" s="671" t="s">
        <v>115</v>
      </c>
      <c r="D33" s="672" t="s">
        <v>1927</v>
      </c>
      <c r="E33" s="673" t="s">
        <v>1963</v>
      </c>
      <c r="F33"/>
      <c r="G33"/>
      <c r="H33" s="669">
        <v>42288</v>
      </c>
      <c r="I33" s="670" t="s">
        <v>1962</v>
      </c>
      <c r="J33" s="671" t="s">
        <v>369</v>
      </c>
      <c r="K33" s="635" t="s">
        <v>1931</v>
      </c>
      <c r="L33" s="671" t="s">
        <v>115</v>
      </c>
    </row>
    <row r="34" spans="1:49" x14ac:dyDescent="0.25">
      <c r="A34" s="669">
        <v>42260</v>
      </c>
      <c r="B34" s="670">
        <v>3</v>
      </c>
      <c r="C34" s="671" t="s">
        <v>115</v>
      </c>
      <c r="D34" s="677" t="s">
        <v>1931</v>
      </c>
      <c r="E34" s="673" t="s">
        <v>1964</v>
      </c>
      <c r="F34"/>
      <c r="G34"/>
      <c r="H34" s="669">
        <v>42323</v>
      </c>
      <c r="I34" s="670" t="s">
        <v>1962</v>
      </c>
      <c r="J34" s="671" t="s">
        <v>115</v>
      </c>
      <c r="K34" s="635" t="s">
        <v>1965</v>
      </c>
      <c r="L34" s="673" t="s">
        <v>432</v>
      </c>
    </row>
    <row r="35" spans="1:49" x14ac:dyDescent="0.25">
      <c r="A35" s="1"/>
      <c r="B35" s="1"/>
      <c r="C35"/>
      <c r="D35"/>
      <c r="E35"/>
      <c r="F35"/>
      <c r="G35"/>
      <c r="H35" s="669">
        <v>42344</v>
      </c>
      <c r="I35" s="670">
        <v>1</v>
      </c>
      <c r="J35" s="671" t="s">
        <v>115</v>
      </c>
      <c r="K35" s="683" t="s">
        <v>1966</v>
      </c>
      <c r="L35" s="673" t="s">
        <v>416</v>
      </c>
    </row>
    <row r="36" spans="1:49" x14ac:dyDescent="0.25">
      <c r="A36" s="668" t="s">
        <v>97</v>
      </c>
      <c r="B36" s="668" t="s">
        <v>194</v>
      </c>
      <c r="C36" s="933" t="s">
        <v>813</v>
      </c>
      <c r="D36" s="933"/>
      <c r="E36" s="933"/>
      <c r="F36"/>
      <c r="G36"/>
      <c r="H36"/>
      <c r="I36"/>
      <c r="J36"/>
      <c r="K36"/>
      <c r="L36"/>
    </row>
    <row r="37" spans="1:49" x14ac:dyDescent="0.25">
      <c r="A37" s="669">
        <v>42274</v>
      </c>
      <c r="B37" s="670">
        <v>3</v>
      </c>
      <c r="C37" s="671" t="s">
        <v>115</v>
      </c>
      <c r="D37" s="677" t="s">
        <v>1931</v>
      </c>
      <c r="E37" s="671" t="s">
        <v>1967</v>
      </c>
      <c r="F37"/>
      <c r="G37"/>
      <c r="H37" s="674"/>
      <c r="I37"/>
      <c r="J37"/>
      <c r="K37"/>
      <c r="L37"/>
    </row>
    <row r="38" spans="1:49" x14ac:dyDescent="0.25">
      <c r="A38" s="1"/>
      <c r="B38" s="1"/>
      <c r="C38"/>
      <c r="D38"/>
      <c r="E38"/>
      <c r="F38"/>
      <c r="G38"/>
      <c r="H38" s="668" t="s">
        <v>97</v>
      </c>
      <c r="I38" s="668" t="s">
        <v>194</v>
      </c>
      <c r="J38" s="933" t="s">
        <v>1968</v>
      </c>
      <c r="K38" s="933"/>
      <c r="L38" s="933"/>
    </row>
    <row r="39" spans="1:49" x14ac:dyDescent="0.25">
      <c r="A39" s="668" t="s">
        <v>97</v>
      </c>
      <c r="B39" s="668" t="s">
        <v>194</v>
      </c>
      <c r="C39" s="933" t="s">
        <v>414</v>
      </c>
      <c r="D39" s="933"/>
      <c r="E39" s="933"/>
      <c r="F39"/>
      <c r="G39"/>
      <c r="H39" s="669">
        <v>42386</v>
      </c>
      <c r="I39" s="670"/>
      <c r="J39" s="671" t="s">
        <v>1969</v>
      </c>
      <c r="K39" s="672" t="s">
        <v>1931</v>
      </c>
      <c r="L39" s="671" t="s">
        <v>115</v>
      </c>
    </row>
    <row r="40" spans="1:49" x14ac:dyDescent="0.25">
      <c r="A40" s="669">
        <v>42288</v>
      </c>
      <c r="B40" s="670">
        <v>1</v>
      </c>
      <c r="C40" s="671" t="s">
        <v>1970</v>
      </c>
      <c r="D40" s="677" t="s">
        <v>1971</v>
      </c>
      <c r="E40" s="671" t="s">
        <v>115</v>
      </c>
      <c r="F40"/>
      <c r="G40"/>
      <c r="H40" s="669">
        <v>42407</v>
      </c>
      <c r="I40" s="671"/>
      <c r="J40" s="671" t="s">
        <v>115</v>
      </c>
      <c r="K40" s="682" t="s">
        <v>1956</v>
      </c>
      <c r="L40" s="671" t="s">
        <v>1972</v>
      </c>
    </row>
    <row r="41" spans="1:49" x14ac:dyDescent="0.25">
      <c r="A41" s="1"/>
      <c r="B41" s="1"/>
      <c r="C41"/>
      <c r="D41"/>
      <c r="E41"/>
      <c r="F41"/>
      <c r="G41"/>
      <c r="H41" s="669">
        <v>42414</v>
      </c>
      <c r="I41" s="671"/>
      <c r="J41" s="671" t="s">
        <v>1973</v>
      </c>
      <c r="K41" s="677" t="s">
        <v>1955</v>
      </c>
      <c r="L41" s="671" t="s">
        <v>115</v>
      </c>
    </row>
    <row r="42" spans="1:49" x14ac:dyDescent="0.25">
      <c r="A42" s="668" t="s">
        <v>97</v>
      </c>
      <c r="B42" s="668" t="s">
        <v>194</v>
      </c>
      <c r="C42" s="933" t="s">
        <v>814</v>
      </c>
      <c r="D42" s="933"/>
      <c r="E42" s="933"/>
      <c r="F42"/>
      <c r="G42"/>
      <c r="H42" s="669">
        <v>42491</v>
      </c>
      <c r="I42" s="670"/>
      <c r="J42" s="676" t="s">
        <v>1974</v>
      </c>
      <c r="K42" s="672" t="s">
        <v>1976</v>
      </c>
      <c r="L42" s="671" t="s">
        <v>115</v>
      </c>
    </row>
    <row r="43" spans="1:49" ht="15.75" thickBot="1" x14ac:dyDescent="0.3">
      <c r="A43" s="669">
        <v>42309</v>
      </c>
      <c r="B43" s="670">
        <v>3</v>
      </c>
      <c r="C43" s="671" t="s">
        <v>115</v>
      </c>
      <c r="D43" s="672" t="s">
        <v>1931</v>
      </c>
      <c r="E43" s="671" t="s">
        <v>1975</v>
      </c>
      <c r="F43"/>
      <c r="G43"/>
      <c r="H43"/>
      <c r="I43"/>
      <c r="J43"/>
      <c r="K43"/>
      <c r="L43"/>
    </row>
    <row r="44" spans="1:49" ht="15.75" thickBot="1" x14ac:dyDescent="0.3">
      <c r="N44" s="934" t="s">
        <v>1977</v>
      </c>
      <c r="O44" s="935"/>
      <c r="P44" s="935"/>
      <c r="Q44" s="935"/>
      <c r="R44" s="935"/>
      <c r="S44" s="935"/>
      <c r="T44" s="935"/>
      <c r="U44" s="935"/>
      <c r="V44" s="935"/>
      <c r="W44" s="935"/>
      <c r="X44" s="935"/>
      <c r="Y44" s="935"/>
      <c r="Z44" s="935"/>
      <c r="AA44" s="935"/>
      <c r="AB44" s="935"/>
      <c r="AC44" s="935"/>
      <c r="AD44" s="935"/>
      <c r="AE44" s="935"/>
      <c r="AF44" s="935"/>
      <c r="AG44" s="935"/>
      <c r="AH44" s="935"/>
      <c r="AI44" s="935"/>
      <c r="AJ44" s="935"/>
      <c r="AK44" s="935"/>
      <c r="AL44" s="935"/>
      <c r="AM44" s="935"/>
      <c r="AN44" s="935"/>
      <c r="AO44" s="935"/>
      <c r="AP44" s="935"/>
      <c r="AQ44" s="935"/>
      <c r="AR44" s="935"/>
      <c r="AS44" s="935"/>
      <c r="AT44" s="935"/>
      <c r="AU44" s="935"/>
      <c r="AV44" s="935"/>
      <c r="AW44" s="936"/>
    </row>
    <row r="45" spans="1:49" x14ac:dyDescent="0.25">
      <c r="N45" s="691"/>
      <c r="O45" s="692"/>
      <c r="P45" s="692"/>
      <c r="Q45" s="692"/>
      <c r="R45" s="930" t="s">
        <v>821</v>
      </c>
      <c r="S45" s="930"/>
      <c r="T45" s="930"/>
      <c r="U45" s="930"/>
      <c r="V45" s="930"/>
      <c r="W45" s="930"/>
      <c r="X45" s="930"/>
      <c r="Y45" s="930"/>
      <c r="Z45" s="930"/>
      <c r="AA45" s="930"/>
      <c r="AB45" s="930"/>
      <c r="AC45" s="930" t="s">
        <v>1978</v>
      </c>
      <c r="AD45" s="930"/>
      <c r="AE45" s="930"/>
      <c r="AF45" s="930"/>
      <c r="AG45" s="930"/>
      <c r="AH45" s="930"/>
      <c r="AI45" s="930"/>
      <c r="AJ45" s="930"/>
      <c r="AK45" s="930"/>
      <c r="AL45" s="930"/>
      <c r="AM45" s="930"/>
      <c r="AN45" s="937" t="s">
        <v>826</v>
      </c>
      <c r="AO45" s="938"/>
      <c r="AP45" s="938"/>
      <c r="AQ45" s="938"/>
      <c r="AR45" s="938"/>
      <c r="AS45" s="938"/>
      <c r="AT45" s="938"/>
      <c r="AU45" s="938"/>
      <c r="AV45" s="938"/>
      <c r="AW45" s="939"/>
    </row>
    <row r="46" spans="1:49" ht="102.75" x14ac:dyDescent="0.25">
      <c r="N46" s="693" t="s">
        <v>1979</v>
      </c>
      <c r="O46" s="684" t="s">
        <v>1980</v>
      </c>
      <c r="P46" s="684" t="s">
        <v>825</v>
      </c>
      <c r="Q46" s="685" t="s">
        <v>826</v>
      </c>
      <c r="R46" s="686" t="s">
        <v>1981</v>
      </c>
      <c r="S46" s="686" t="s">
        <v>1886</v>
      </c>
      <c r="T46" s="686" t="s">
        <v>1982</v>
      </c>
      <c r="U46" s="686" t="s">
        <v>1684</v>
      </c>
      <c r="V46" s="686" t="s">
        <v>1728</v>
      </c>
      <c r="W46" s="686" t="s">
        <v>1401</v>
      </c>
      <c r="X46" s="686" t="s">
        <v>1551</v>
      </c>
      <c r="Y46" s="686" t="s">
        <v>1553</v>
      </c>
      <c r="Z46" s="686" t="s">
        <v>1668</v>
      </c>
      <c r="AA46" s="686" t="s">
        <v>1729</v>
      </c>
      <c r="AB46" s="686" t="s">
        <v>1545</v>
      </c>
      <c r="AC46" s="686" t="s">
        <v>1981</v>
      </c>
      <c r="AD46" s="686" t="s">
        <v>1886</v>
      </c>
      <c r="AE46" s="686" t="s">
        <v>1982</v>
      </c>
      <c r="AF46" s="686" t="s">
        <v>1684</v>
      </c>
      <c r="AG46" s="686" t="s">
        <v>1728</v>
      </c>
      <c r="AH46" s="686" t="s">
        <v>1401</v>
      </c>
      <c r="AI46" s="686" t="s">
        <v>1551</v>
      </c>
      <c r="AJ46" s="686" t="s">
        <v>1553</v>
      </c>
      <c r="AK46" s="686" t="s">
        <v>1668</v>
      </c>
      <c r="AL46" s="686" t="s">
        <v>1729</v>
      </c>
      <c r="AM46" s="686" t="s">
        <v>1545</v>
      </c>
      <c r="AN46" s="685" t="s">
        <v>1983</v>
      </c>
      <c r="AO46" s="685" t="s">
        <v>1984</v>
      </c>
      <c r="AP46" s="685" t="s">
        <v>1985</v>
      </c>
      <c r="AQ46" s="685" t="s">
        <v>1986</v>
      </c>
      <c r="AR46" s="685" t="s">
        <v>1987</v>
      </c>
      <c r="AS46" s="685" t="s">
        <v>1988</v>
      </c>
      <c r="AT46" s="685" t="s">
        <v>1989</v>
      </c>
      <c r="AU46" s="685" t="s">
        <v>1990</v>
      </c>
      <c r="AV46" s="685" t="s">
        <v>1991</v>
      </c>
      <c r="AW46" s="694" t="s">
        <v>1992</v>
      </c>
    </row>
    <row r="47" spans="1:49" x14ac:dyDescent="0.25">
      <c r="N47" s="632" t="s">
        <v>1389</v>
      </c>
      <c r="O47" s="687">
        <f t="shared" ref="O47:O60" si="0">SUM(R47:AZ47)</f>
        <v>7</v>
      </c>
      <c r="P47" s="687">
        <f t="shared" ref="P47:P59" si="1">SUM(R47:AM47)</f>
        <v>5</v>
      </c>
      <c r="Q47" s="675">
        <f t="shared" ref="Q47:Q60" si="2">SUM(AN47:AZ47)</f>
        <v>2</v>
      </c>
      <c r="R47" s="670"/>
      <c r="S47" s="670"/>
      <c r="T47" s="670"/>
      <c r="U47" s="670"/>
      <c r="V47" s="670">
        <v>2</v>
      </c>
      <c r="W47" s="670">
        <v>2</v>
      </c>
      <c r="X47" s="670"/>
      <c r="Y47" s="670"/>
      <c r="Z47" s="670">
        <v>1</v>
      </c>
      <c r="AA47" s="670"/>
      <c r="AB47" s="670"/>
      <c r="AC47" s="670"/>
      <c r="AD47" s="670"/>
      <c r="AE47" s="670"/>
      <c r="AF47" s="670"/>
      <c r="AG47" s="670"/>
      <c r="AH47" s="670"/>
      <c r="AI47" s="670"/>
      <c r="AJ47" s="670"/>
      <c r="AK47" s="670"/>
      <c r="AL47" s="670"/>
      <c r="AM47" s="670"/>
      <c r="AN47" s="675"/>
      <c r="AO47" s="675"/>
      <c r="AP47" s="675"/>
      <c r="AQ47" s="675"/>
      <c r="AR47" s="675"/>
      <c r="AS47" s="675"/>
      <c r="AT47" s="675">
        <v>1</v>
      </c>
      <c r="AU47" s="675"/>
      <c r="AV47" s="675">
        <v>1</v>
      </c>
      <c r="AW47" s="695"/>
    </row>
    <row r="48" spans="1:49" x14ac:dyDescent="0.25">
      <c r="N48" s="632" t="s">
        <v>1993</v>
      </c>
      <c r="O48" s="687">
        <f t="shared" si="0"/>
        <v>5</v>
      </c>
      <c r="P48" s="687">
        <f t="shared" si="1"/>
        <v>5</v>
      </c>
      <c r="Q48" s="675">
        <f t="shared" si="2"/>
        <v>0</v>
      </c>
      <c r="R48" s="670"/>
      <c r="S48" s="670"/>
      <c r="T48" s="670"/>
      <c r="U48" s="670">
        <v>1</v>
      </c>
      <c r="V48" s="670"/>
      <c r="W48" s="670">
        <v>1</v>
      </c>
      <c r="X48" s="670"/>
      <c r="Y48" s="670"/>
      <c r="Z48" s="670"/>
      <c r="AA48" s="670"/>
      <c r="AB48" s="670">
        <v>2</v>
      </c>
      <c r="AC48" s="670"/>
      <c r="AD48" s="670"/>
      <c r="AE48" s="670"/>
      <c r="AF48" s="670"/>
      <c r="AG48" s="670"/>
      <c r="AH48" s="670">
        <v>1</v>
      </c>
      <c r="AI48" s="670"/>
      <c r="AJ48" s="670"/>
      <c r="AK48" s="670"/>
      <c r="AL48" s="670"/>
      <c r="AM48" s="670"/>
      <c r="AN48" s="675"/>
      <c r="AO48" s="675"/>
      <c r="AP48" s="675"/>
      <c r="AQ48" s="675"/>
      <c r="AR48" s="675"/>
      <c r="AS48" s="675"/>
      <c r="AT48" s="675"/>
      <c r="AU48" s="675"/>
      <c r="AV48" s="675"/>
      <c r="AW48" s="695"/>
    </row>
    <row r="49" spans="14:49" x14ac:dyDescent="0.25">
      <c r="N49" s="632" t="s">
        <v>844</v>
      </c>
      <c r="O49" s="687">
        <f t="shared" si="0"/>
        <v>5</v>
      </c>
      <c r="P49" s="687">
        <f t="shared" si="1"/>
        <v>3</v>
      </c>
      <c r="Q49" s="675">
        <f t="shared" si="2"/>
        <v>2</v>
      </c>
      <c r="R49" s="670"/>
      <c r="S49" s="670"/>
      <c r="T49" s="670"/>
      <c r="U49" s="670"/>
      <c r="V49" s="670"/>
      <c r="W49" s="670"/>
      <c r="X49" s="670"/>
      <c r="Y49" s="670">
        <v>1</v>
      </c>
      <c r="Z49" s="670">
        <v>1</v>
      </c>
      <c r="AA49" s="670"/>
      <c r="AB49" s="670"/>
      <c r="AC49" s="670"/>
      <c r="AD49" s="670"/>
      <c r="AE49" s="670"/>
      <c r="AF49" s="670"/>
      <c r="AG49" s="670"/>
      <c r="AH49" s="670"/>
      <c r="AI49" s="670"/>
      <c r="AJ49" s="670"/>
      <c r="AK49" s="670"/>
      <c r="AL49" s="670">
        <v>1</v>
      </c>
      <c r="AM49" s="670"/>
      <c r="AN49" s="675"/>
      <c r="AO49" s="675"/>
      <c r="AP49" s="675"/>
      <c r="AQ49" s="675">
        <v>1</v>
      </c>
      <c r="AR49" s="675"/>
      <c r="AS49" s="675"/>
      <c r="AT49" s="675">
        <v>1</v>
      </c>
      <c r="AU49" s="675"/>
      <c r="AV49" s="675"/>
      <c r="AW49" s="695"/>
    </row>
    <row r="50" spans="14:49" x14ac:dyDescent="0.25">
      <c r="N50" s="632" t="s">
        <v>1994</v>
      </c>
      <c r="O50" s="687">
        <f t="shared" si="0"/>
        <v>4</v>
      </c>
      <c r="P50" s="687">
        <f t="shared" si="1"/>
        <v>2</v>
      </c>
      <c r="Q50" s="675">
        <f t="shared" si="2"/>
        <v>2</v>
      </c>
      <c r="R50" s="670"/>
      <c r="S50" s="670"/>
      <c r="T50" s="670"/>
      <c r="U50" s="670"/>
      <c r="V50" s="670"/>
      <c r="W50" s="670"/>
      <c r="X50" s="670"/>
      <c r="Y50" s="670"/>
      <c r="Z50" s="670"/>
      <c r="AA50" s="670">
        <v>1</v>
      </c>
      <c r="AB50" s="670"/>
      <c r="AC50" s="670"/>
      <c r="AD50" s="670"/>
      <c r="AE50" s="670"/>
      <c r="AF50" s="670"/>
      <c r="AG50" s="670"/>
      <c r="AH50" s="670"/>
      <c r="AI50" s="670"/>
      <c r="AJ50" s="670">
        <v>1</v>
      </c>
      <c r="AK50" s="670"/>
      <c r="AL50" s="670"/>
      <c r="AM50" s="670"/>
      <c r="AN50" s="675"/>
      <c r="AO50" s="675">
        <v>1</v>
      </c>
      <c r="AP50" s="675"/>
      <c r="AQ50" s="675"/>
      <c r="AR50" s="675"/>
      <c r="AS50" s="675">
        <v>1</v>
      </c>
      <c r="AT50" s="675"/>
      <c r="AU50" s="675"/>
      <c r="AV50" s="675"/>
      <c r="AW50" s="695"/>
    </row>
    <row r="51" spans="14:49" x14ac:dyDescent="0.25">
      <c r="N51" s="632" t="s">
        <v>840</v>
      </c>
      <c r="O51" s="687">
        <f t="shared" si="0"/>
        <v>4</v>
      </c>
      <c r="P51" s="687">
        <f t="shared" si="1"/>
        <v>1</v>
      </c>
      <c r="Q51" s="675">
        <f t="shared" si="2"/>
        <v>3</v>
      </c>
      <c r="R51" s="670"/>
      <c r="S51" s="670"/>
      <c r="T51" s="670"/>
      <c r="U51" s="670"/>
      <c r="V51" s="670"/>
      <c r="W51" s="670">
        <v>1</v>
      </c>
      <c r="X51" s="682"/>
      <c r="Y51" s="682"/>
      <c r="Z51" s="682"/>
      <c r="AA51" s="682"/>
      <c r="AB51" s="682"/>
      <c r="AC51" s="682"/>
      <c r="AD51" s="682"/>
      <c r="AE51" s="682"/>
      <c r="AF51" s="682"/>
      <c r="AG51" s="682"/>
      <c r="AH51" s="682"/>
      <c r="AI51" s="682"/>
      <c r="AJ51" s="682"/>
      <c r="AK51" s="682"/>
      <c r="AL51" s="670"/>
      <c r="AM51" s="670"/>
      <c r="AN51" s="675"/>
      <c r="AO51" s="675"/>
      <c r="AP51" s="675">
        <v>1</v>
      </c>
      <c r="AQ51" s="675"/>
      <c r="AR51" s="675">
        <v>1</v>
      </c>
      <c r="AS51" s="675"/>
      <c r="AT51" s="675"/>
      <c r="AU51" s="675"/>
      <c r="AV51" s="675">
        <v>1</v>
      </c>
      <c r="AW51" s="695"/>
    </row>
    <row r="52" spans="14:49" x14ac:dyDescent="0.25">
      <c r="N52" s="632" t="s">
        <v>1820</v>
      </c>
      <c r="O52" s="687">
        <f t="shared" si="0"/>
        <v>4</v>
      </c>
      <c r="P52" s="687">
        <f t="shared" si="1"/>
        <v>3</v>
      </c>
      <c r="Q52" s="675">
        <f t="shared" si="2"/>
        <v>1</v>
      </c>
      <c r="R52" s="670"/>
      <c r="S52" s="670"/>
      <c r="T52" s="670"/>
      <c r="U52" s="670"/>
      <c r="V52" s="670"/>
      <c r="W52" s="670"/>
      <c r="X52" s="670"/>
      <c r="Y52" s="670"/>
      <c r="Z52" s="670"/>
      <c r="AA52" s="670"/>
      <c r="AB52" s="670"/>
      <c r="AC52" s="670"/>
      <c r="AD52" s="670"/>
      <c r="AE52" s="670"/>
      <c r="AF52" s="670"/>
      <c r="AG52" s="670"/>
      <c r="AH52" s="670"/>
      <c r="AI52" s="670"/>
      <c r="AJ52" s="670"/>
      <c r="AK52" s="670"/>
      <c r="AL52" s="670">
        <v>3</v>
      </c>
      <c r="AM52" s="670"/>
      <c r="AN52" s="675">
        <v>1</v>
      </c>
      <c r="AO52" s="675"/>
      <c r="AP52" s="675"/>
      <c r="AQ52" s="675"/>
      <c r="AR52" s="675"/>
      <c r="AS52" s="675"/>
      <c r="AT52" s="675"/>
      <c r="AU52" s="675"/>
      <c r="AV52" s="675"/>
      <c r="AW52" s="695"/>
    </row>
    <row r="53" spans="14:49" x14ac:dyDescent="0.25">
      <c r="N53" s="696" t="s">
        <v>1995</v>
      </c>
      <c r="O53" s="687">
        <f t="shared" si="0"/>
        <v>2</v>
      </c>
      <c r="P53" s="687">
        <f t="shared" si="1"/>
        <v>2</v>
      </c>
      <c r="Q53" s="675">
        <f t="shared" si="2"/>
        <v>0</v>
      </c>
      <c r="R53" s="670"/>
      <c r="S53" s="670"/>
      <c r="T53" s="670"/>
      <c r="U53" s="670"/>
      <c r="V53" s="670"/>
      <c r="W53" s="670"/>
      <c r="X53" s="670"/>
      <c r="Y53" s="670"/>
      <c r="Z53" s="670"/>
      <c r="AA53" s="670">
        <v>1</v>
      </c>
      <c r="AB53" s="670"/>
      <c r="AC53" s="670"/>
      <c r="AD53" s="670"/>
      <c r="AE53" s="670"/>
      <c r="AF53" s="670"/>
      <c r="AG53" s="670"/>
      <c r="AH53" s="670">
        <v>1</v>
      </c>
      <c r="AI53" s="670"/>
      <c r="AJ53" s="670"/>
      <c r="AK53" s="670"/>
      <c r="AL53" s="670"/>
      <c r="AM53" s="670"/>
      <c r="AN53" s="675"/>
      <c r="AO53" s="675"/>
      <c r="AP53" s="675"/>
      <c r="AQ53" s="675"/>
      <c r="AR53" s="675"/>
      <c r="AS53" s="675"/>
      <c r="AT53" s="675"/>
      <c r="AU53" s="675"/>
      <c r="AV53" s="675"/>
      <c r="AW53" s="695"/>
    </row>
    <row r="54" spans="14:49" x14ac:dyDescent="0.25">
      <c r="N54" s="696" t="s">
        <v>537</v>
      </c>
      <c r="O54" s="687">
        <f t="shared" si="0"/>
        <v>2</v>
      </c>
      <c r="P54" s="687">
        <f t="shared" si="1"/>
        <v>1</v>
      </c>
      <c r="Q54" s="675">
        <f t="shared" si="2"/>
        <v>1</v>
      </c>
      <c r="R54" s="670"/>
      <c r="S54" s="670"/>
      <c r="T54" s="670"/>
      <c r="U54" s="670"/>
      <c r="V54" s="670"/>
      <c r="W54" s="670"/>
      <c r="X54" s="670"/>
      <c r="Y54" s="670"/>
      <c r="Z54" s="670"/>
      <c r="AA54" s="670"/>
      <c r="AB54" s="670"/>
      <c r="AC54" s="670"/>
      <c r="AD54" s="670"/>
      <c r="AE54" s="670"/>
      <c r="AF54" s="670"/>
      <c r="AG54" s="670"/>
      <c r="AH54" s="670"/>
      <c r="AI54" s="670"/>
      <c r="AJ54" s="670"/>
      <c r="AK54" s="670"/>
      <c r="AL54" s="670">
        <v>1</v>
      </c>
      <c r="AM54" s="670"/>
      <c r="AN54" s="675"/>
      <c r="AO54" s="675"/>
      <c r="AP54" s="675"/>
      <c r="AQ54" s="675"/>
      <c r="AR54" s="675"/>
      <c r="AS54" s="675"/>
      <c r="AT54" s="675"/>
      <c r="AU54" s="675"/>
      <c r="AV54" s="675">
        <v>1</v>
      </c>
      <c r="AW54" s="695"/>
    </row>
    <row r="55" spans="14:49" x14ac:dyDescent="0.25">
      <c r="N55" s="632" t="s">
        <v>1406</v>
      </c>
      <c r="O55" s="687">
        <f t="shared" si="0"/>
        <v>1</v>
      </c>
      <c r="P55" s="687">
        <f t="shared" si="1"/>
        <v>1</v>
      </c>
      <c r="Q55" s="675">
        <f t="shared" si="2"/>
        <v>0</v>
      </c>
      <c r="R55" s="670"/>
      <c r="S55" s="670"/>
      <c r="T55" s="670"/>
      <c r="U55" s="670"/>
      <c r="V55" s="670"/>
      <c r="W55" s="670"/>
      <c r="X55" s="670"/>
      <c r="Y55" s="670">
        <v>1</v>
      </c>
      <c r="Z55" s="670"/>
      <c r="AA55" s="670"/>
      <c r="AB55" s="670"/>
      <c r="AC55" s="670"/>
      <c r="AD55" s="670"/>
      <c r="AE55" s="670"/>
      <c r="AF55" s="670"/>
      <c r="AG55" s="670"/>
      <c r="AH55" s="670"/>
      <c r="AI55" s="670"/>
      <c r="AJ55" s="670"/>
      <c r="AK55" s="670"/>
      <c r="AL55" s="670"/>
      <c r="AM55" s="670"/>
      <c r="AN55" s="675"/>
      <c r="AO55" s="675"/>
      <c r="AP55" s="675"/>
      <c r="AQ55" s="675"/>
      <c r="AR55" s="675"/>
      <c r="AS55" s="675"/>
      <c r="AT55" s="675"/>
      <c r="AU55" s="675"/>
      <c r="AV55" s="675"/>
      <c r="AW55" s="695"/>
    </row>
    <row r="56" spans="14:49" x14ac:dyDescent="0.25">
      <c r="N56" s="696" t="s">
        <v>1713</v>
      </c>
      <c r="O56" s="687">
        <f t="shared" si="0"/>
        <v>1</v>
      </c>
      <c r="P56" s="687">
        <f t="shared" si="1"/>
        <v>1</v>
      </c>
      <c r="Q56" s="675">
        <f t="shared" si="2"/>
        <v>0</v>
      </c>
      <c r="R56" s="670"/>
      <c r="S56" s="670"/>
      <c r="T56" s="670"/>
      <c r="U56" s="670"/>
      <c r="V56" s="670"/>
      <c r="W56" s="670"/>
      <c r="X56" s="670"/>
      <c r="Y56" s="670"/>
      <c r="Z56" s="670">
        <v>1</v>
      </c>
      <c r="AA56" s="670"/>
      <c r="AB56" s="670"/>
      <c r="AC56" s="670"/>
      <c r="AD56" s="670"/>
      <c r="AE56" s="670"/>
      <c r="AF56" s="670"/>
      <c r="AG56" s="670"/>
      <c r="AH56" s="670"/>
      <c r="AI56" s="670"/>
      <c r="AJ56" s="670"/>
      <c r="AK56" s="670"/>
      <c r="AL56" s="670"/>
      <c r="AM56" s="670"/>
      <c r="AN56" s="675"/>
      <c r="AO56" s="675"/>
      <c r="AP56" s="675"/>
      <c r="AQ56" s="675"/>
      <c r="AR56" s="675"/>
      <c r="AS56" s="675"/>
      <c r="AT56" s="675"/>
      <c r="AU56" s="675"/>
      <c r="AV56" s="675"/>
      <c r="AW56" s="695"/>
    </row>
    <row r="57" spans="14:49" x14ac:dyDescent="0.25">
      <c r="N57" s="696" t="s">
        <v>1391</v>
      </c>
      <c r="O57" s="687">
        <f t="shared" si="0"/>
        <v>1</v>
      </c>
      <c r="P57" s="687">
        <f t="shared" si="1"/>
        <v>0</v>
      </c>
      <c r="Q57" s="675">
        <f t="shared" si="2"/>
        <v>1</v>
      </c>
      <c r="R57" s="670"/>
      <c r="S57" s="670"/>
      <c r="T57" s="670"/>
      <c r="U57" s="670"/>
      <c r="V57" s="670"/>
      <c r="W57" s="670"/>
      <c r="X57" s="670"/>
      <c r="Y57" s="670"/>
      <c r="Z57" s="670"/>
      <c r="AA57" s="670"/>
      <c r="AB57" s="670"/>
      <c r="AC57" s="670"/>
      <c r="AD57" s="670"/>
      <c r="AE57" s="670"/>
      <c r="AF57" s="670"/>
      <c r="AG57" s="670"/>
      <c r="AH57" s="670"/>
      <c r="AI57" s="670"/>
      <c r="AJ57" s="670"/>
      <c r="AK57" s="670"/>
      <c r="AL57" s="670"/>
      <c r="AM57" s="670"/>
      <c r="AN57" s="675"/>
      <c r="AO57" s="675"/>
      <c r="AP57" s="675"/>
      <c r="AQ57" s="675"/>
      <c r="AR57" s="675"/>
      <c r="AS57" s="675"/>
      <c r="AT57" s="675"/>
      <c r="AU57" s="675"/>
      <c r="AV57" s="675">
        <v>1</v>
      </c>
      <c r="AW57" s="695"/>
    </row>
    <row r="58" spans="14:49" x14ac:dyDescent="0.25">
      <c r="N58" s="697" t="s">
        <v>1996</v>
      </c>
      <c r="O58" s="687">
        <f t="shared" si="0"/>
        <v>1</v>
      </c>
      <c r="P58" s="687">
        <f t="shared" si="1"/>
        <v>1</v>
      </c>
      <c r="Q58" s="675">
        <f t="shared" si="2"/>
        <v>0</v>
      </c>
      <c r="R58" s="670"/>
      <c r="S58" s="670"/>
      <c r="T58" s="670"/>
      <c r="U58" s="670"/>
      <c r="V58" s="670"/>
      <c r="W58" s="670"/>
      <c r="X58" s="670"/>
      <c r="Y58" s="670"/>
      <c r="Z58" s="670"/>
      <c r="AA58" s="670"/>
      <c r="AB58" s="670"/>
      <c r="AC58" s="670"/>
      <c r="AD58" s="670"/>
      <c r="AE58" s="670"/>
      <c r="AF58" s="670"/>
      <c r="AG58" s="670"/>
      <c r="AH58" s="670"/>
      <c r="AI58" s="670"/>
      <c r="AJ58" s="670"/>
      <c r="AK58" s="670"/>
      <c r="AL58" s="670">
        <v>1</v>
      </c>
      <c r="AM58" s="670"/>
      <c r="AN58" s="675"/>
      <c r="AO58" s="675"/>
      <c r="AP58" s="675"/>
      <c r="AQ58" s="675"/>
      <c r="AR58" s="675"/>
      <c r="AS58" s="675"/>
      <c r="AT58" s="675"/>
      <c r="AU58" s="675"/>
      <c r="AV58" s="675"/>
      <c r="AW58" s="695"/>
    </row>
    <row r="59" spans="14:49" x14ac:dyDescent="0.25">
      <c r="N59" s="698" t="s">
        <v>65</v>
      </c>
      <c r="O59" s="687">
        <f t="shared" si="0"/>
        <v>1</v>
      </c>
      <c r="P59" s="688">
        <f t="shared" si="1"/>
        <v>0</v>
      </c>
      <c r="Q59" s="675">
        <f t="shared" si="2"/>
        <v>1</v>
      </c>
      <c r="R59" s="689"/>
      <c r="S59" s="689"/>
      <c r="T59" s="689"/>
      <c r="U59" s="689"/>
      <c r="V59" s="689"/>
      <c r="W59" s="689"/>
      <c r="X59" s="689"/>
      <c r="Y59" s="689"/>
      <c r="Z59" s="689"/>
      <c r="AA59" s="689"/>
      <c r="AB59" s="689"/>
      <c r="AC59" s="689"/>
      <c r="AD59" s="689"/>
      <c r="AE59" s="689"/>
      <c r="AF59" s="689"/>
      <c r="AG59" s="689"/>
      <c r="AH59" s="689"/>
      <c r="AI59" s="689"/>
      <c r="AJ59" s="689"/>
      <c r="AK59" s="689"/>
      <c r="AL59" s="689"/>
      <c r="AM59" s="689"/>
      <c r="AN59" s="690">
        <v>1</v>
      </c>
      <c r="AO59" s="690"/>
      <c r="AP59" s="690"/>
      <c r="AQ59" s="690"/>
      <c r="AR59" s="690"/>
      <c r="AS59" s="690"/>
      <c r="AT59" s="690"/>
      <c r="AU59" s="690"/>
      <c r="AV59" s="690"/>
      <c r="AW59" s="699"/>
    </row>
    <row r="60" spans="14:49" ht="15.75" thickBot="1" x14ac:dyDescent="0.3">
      <c r="N60" s="700" t="s">
        <v>1997</v>
      </c>
      <c r="O60" s="701">
        <f t="shared" si="0"/>
        <v>38</v>
      </c>
      <c r="P60" s="701">
        <f t="shared" ref="P60:AT60" si="3">SUM(P47:P59)</f>
        <v>25</v>
      </c>
      <c r="Q60" s="702">
        <f t="shared" si="2"/>
        <v>13</v>
      </c>
      <c r="R60" s="703">
        <f t="shared" si="3"/>
        <v>0</v>
      </c>
      <c r="S60" s="703">
        <f t="shared" si="3"/>
        <v>0</v>
      </c>
      <c r="T60" s="703">
        <f t="shared" si="3"/>
        <v>0</v>
      </c>
      <c r="U60" s="703">
        <f t="shared" si="3"/>
        <v>1</v>
      </c>
      <c r="V60" s="703">
        <f t="shared" si="3"/>
        <v>2</v>
      </c>
      <c r="W60" s="703">
        <f t="shared" si="3"/>
        <v>4</v>
      </c>
      <c r="X60" s="703">
        <f t="shared" si="3"/>
        <v>0</v>
      </c>
      <c r="Y60" s="703">
        <f t="shared" si="3"/>
        <v>2</v>
      </c>
      <c r="Z60" s="703">
        <f t="shared" si="3"/>
        <v>3</v>
      </c>
      <c r="AA60" s="703">
        <f t="shared" si="3"/>
        <v>2</v>
      </c>
      <c r="AB60" s="703">
        <f t="shared" si="3"/>
        <v>2</v>
      </c>
      <c r="AC60" s="703">
        <f t="shared" si="3"/>
        <v>0</v>
      </c>
      <c r="AD60" s="703">
        <f t="shared" si="3"/>
        <v>0</v>
      </c>
      <c r="AE60" s="703">
        <f t="shared" si="3"/>
        <v>0</v>
      </c>
      <c r="AF60" s="703">
        <f t="shared" si="3"/>
        <v>0</v>
      </c>
      <c r="AG60" s="703">
        <f t="shared" si="3"/>
        <v>0</v>
      </c>
      <c r="AH60" s="703">
        <f t="shared" si="3"/>
        <v>2</v>
      </c>
      <c r="AI60" s="703">
        <f t="shared" si="3"/>
        <v>0</v>
      </c>
      <c r="AJ60" s="703">
        <f t="shared" si="3"/>
        <v>1</v>
      </c>
      <c r="AK60" s="703">
        <f t="shared" si="3"/>
        <v>0</v>
      </c>
      <c r="AL60" s="703">
        <f t="shared" si="3"/>
        <v>6</v>
      </c>
      <c r="AM60" s="703">
        <f t="shared" si="3"/>
        <v>0</v>
      </c>
      <c r="AN60" s="703">
        <f t="shared" si="3"/>
        <v>2</v>
      </c>
      <c r="AO60" s="703">
        <f t="shared" si="3"/>
        <v>1</v>
      </c>
      <c r="AP60" s="703">
        <f t="shared" si="3"/>
        <v>1</v>
      </c>
      <c r="AQ60" s="703">
        <f t="shared" si="3"/>
        <v>1</v>
      </c>
      <c r="AR60" s="703">
        <f t="shared" si="3"/>
        <v>1</v>
      </c>
      <c r="AS60" s="703">
        <f t="shared" si="3"/>
        <v>1</v>
      </c>
      <c r="AT60" s="703">
        <f t="shared" si="3"/>
        <v>2</v>
      </c>
      <c r="AU60" s="703">
        <f>SUM(AU47:AU59)</f>
        <v>0</v>
      </c>
      <c r="AV60" s="703">
        <f>SUM(AV47:AV59)</f>
        <v>4</v>
      </c>
      <c r="AW60" s="704">
        <f>SUM(AW47:AW59)</f>
        <v>0</v>
      </c>
    </row>
    <row r="61" spans="14:49" ht="15.75" thickBot="1" x14ac:dyDescent="0.3"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</row>
    <row r="62" spans="14:49" ht="15.75" thickBot="1" x14ac:dyDescent="0.3">
      <c r="N62" s="927" t="s">
        <v>1998</v>
      </c>
      <c r="O62" s="928"/>
      <c r="P62" s="928"/>
      <c r="Q62" s="928"/>
      <c r="R62" s="928"/>
      <c r="S62" s="928"/>
      <c r="T62" s="928"/>
      <c r="U62" s="928"/>
      <c r="V62" s="928"/>
      <c r="W62" s="928"/>
      <c r="X62" s="928"/>
      <c r="Y62" s="928"/>
      <c r="Z62" s="928"/>
      <c r="AA62" s="928"/>
      <c r="AB62" s="928"/>
      <c r="AC62" s="928"/>
      <c r="AD62" s="928"/>
      <c r="AE62" s="928"/>
      <c r="AF62" s="928"/>
      <c r="AG62" s="928"/>
      <c r="AH62" s="928"/>
      <c r="AI62" s="928"/>
      <c r="AJ62" s="928"/>
      <c r="AK62" s="928"/>
      <c r="AL62" s="928"/>
      <c r="AM62" s="929"/>
      <c r="AN62" s="488"/>
      <c r="AO62" s="488"/>
      <c r="AP62" s="488"/>
      <c r="AQ62" s="488"/>
      <c r="AR62" s="488"/>
      <c r="AS62" s="488"/>
      <c r="AT62" s="488"/>
      <c r="AU62"/>
      <c r="AV62"/>
      <c r="AW62"/>
    </row>
    <row r="63" spans="14:49" x14ac:dyDescent="0.25">
      <c r="N63" s="709"/>
      <c r="O63" s="710"/>
      <c r="P63" s="710"/>
      <c r="Q63" s="710"/>
      <c r="R63" s="930" t="s">
        <v>821</v>
      </c>
      <c r="S63" s="930"/>
      <c r="T63" s="930"/>
      <c r="U63" s="930"/>
      <c r="V63" s="930"/>
      <c r="W63" s="930"/>
      <c r="X63" s="930"/>
      <c r="Y63" s="930"/>
      <c r="Z63" s="930"/>
      <c r="AA63" s="930"/>
      <c r="AB63" s="930"/>
      <c r="AC63" s="930" t="s">
        <v>1978</v>
      </c>
      <c r="AD63" s="930"/>
      <c r="AE63" s="930"/>
      <c r="AF63" s="930"/>
      <c r="AG63" s="930"/>
      <c r="AH63" s="930"/>
      <c r="AI63" s="930"/>
      <c r="AJ63" s="930"/>
      <c r="AK63" s="930"/>
      <c r="AL63" s="930"/>
      <c r="AM63" s="931"/>
      <c r="AN63" s="932"/>
      <c r="AO63" s="932"/>
      <c r="AP63" s="932"/>
      <c r="AQ63" s="932"/>
      <c r="AR63" s="932"/>
      <c r="AS63" s="932"/>
      <c r="AT63"/>
      <c r="AU63"/>
      <c r="AV63"/>
      <c r="AW63"/>
    </row>
    <row r="64" spans="14:49" ht="78.75" x14ac:dyDescent="0.25">
      <c r="N64" s="693" t="s">
        <v>1979</v>
      </c>
      <c r="O64" s="684"/>
      <c r="P64" s="684" t="s">
        <v>825</v>
      </c>
      <c r="Q64" s="685"/>
      <c r="R64" s="686" t="s">
        <v>1999</v>
      </c>
      <c r="S64" s="686" t="s">
        <v>2000</v>
      </c>
      <c r="T64" s="686" t="s">
        <v>1673</v>
      </c>
      <c r="U64" s="686" t="s">
        <v>1538</v>
      </c>
      <c r="V64" s="686" t="s">
        <v>2001</v>
      </c>
      <c r="W64" s="686" t="s">
        <v>1852</v>
      </c>
      <c r="X64" s="686" t="s">
        <v>2002</v>
      </c>
      <c r="Y64" s="686" t="s">
        <v>1543</v>
      </c>
      <c r="Z64" s="686" t="s">
        <v>1619</v>
      </c>
      <c r="AA64" s="686" t="s">
        <v>2003</v>
      </c>
      <c r="AB64" s="686" t="s">
        <v>2004</v>
      </c>
      <c r="AC64" s="686" t="s">
        <v>1999</v>
      </c>
      <c r="AD64" s="686" t="s">
        <v>2000</v>
      </c>
      <c r="AE64" s="686" t="s">
        <v>1673</v>
      </c>
      <c r="AF64" s="686" t="s">
        <v>1538</v>
      </c>
      <c r="AG64" s="686" t="s">
        <v>2001</v>
      </c>
      <c r="AH64" s="686" t="s">
        <v>1852</v>
      </c>
      <c r="AI64" s="686" t="s">
        <v>2002</v>
      </c>
      <c r="AJ64" s="686" t="s">
        <v>1543</v>
      </c>
      <c r="AK64" s="686" t="s">
        <v>1619</v>
      </c>
      <c r="AL64" s="686" t="s">
        <v>2003</v>
      </c>
      <c r="AM64" s="705" t="s">
        <v>2004</v>
      </c>
      <c r="AN64" s="142"/>
      <c r="AO64" s="142"/>
      <c r="AP64" s="142"/>
      <c r="AQ64" s="142"/>
      <c r="AR64" s="142"/>
      <c r="AS64" s="142"/>
      <c r="AT64" s="142"/>
      <c r="AU64"/>
      <c r="AV64"/>
      <c r="AW64"/>
    </row>
    <row r="65" spans="14:49" x14ac:dyDescent="0.25">
      <c r="N65" s="632" t="s">
        <v>840</v>
      </c>
      <c r="O65" s="687"/>
      <c r="P65" s="687">
        <f t="shared" ref="P65:P82" si="4">SUM(R65:AM65)</f>
        <v>10</v>
      </c>
      <c r="Q65" s="675"/>
      <c r="R65" s="682"/>
      <c r="S65" s="682"/>
      <c r="T65" s="682"/>
      <c r="U65" s="682"/>
      <c r="V65" s="682"/>
      <c r="W65" s="682"/>
      <c r="X65" s="682"/>
      <c r="Y65" s="682">
        <v>5</v>
      </c>
      <c r="Z65" s="682">
        <v>1</v>
      </c>
      <c r="AA65" s="682">
        <v>1</v>
      </c>
      <c r="AB65" s="682">
        <v>1</v>
      </c>
      <c r="AC65" s="682"/>
      <c r="AD65" s="682"/>
      <c r="AE65" s="682">
        <v>1</v>
      </c>
      <c r="AF65" s="682"/>
      <c r="AG65" s="682"/>
      <c r="AH65" s="682"/>
      <c r="AI65" s="682">
        <v>1</v>
      </c>
      <c r="AJ65" s="682"/>
      <c r="AK65" s="682"/>
      <c r="AL65" s="682"/>
      <c r="AM65" s="706"/>
      <c r="AN65" s="143"/>
      <c r="AO65" s="143"/>
      <c r="AP65" s="143"/>
      <c r="AQ65" s="143"/>
      <c r="AR65" s="143"/>
      <c r="AS65" s="143"/>
      <c r="AT65" s="143"/>
      <c r="AU65"/>
      <c r="AV65"/>
      <c r="AW65"/>
    </row>
    <row r="66" spans="14:49" x14ac:dyDescent="0.25">
      <c r="N66" s="632" t="s">
        <v>2005</v>
      </c>
      <c r="O66" s="687"/>
      <c r="P66" s="687">
        <f t="shared" si="4"/>
        <v>9</v>
      </c>
      <c r="Q66" s="675"/>
      <c r="R66" s="670">
        <v>1</v>
      </c>
      <c r="S66" s="670">
        <v>1</v>
      </c>
      <c r="T66" s="670">
        <v>2</v>
      </c>
      <c r="U66" s="670"/>
      <c r="V66" s="670"/>
      <c r="W66" s="670">
        <v>1</v>
      </c>
      <c r="X66" s="670">
        <v>3</v>
      </c>
      <c r="Y66" s="670">
        <v>1</v>
      </c>
      <c r="Z66" s="670"/>
      <c r="AA66" s="670"/>
      <c r="AB66" s="670"/>
      <c r="AC66" s="670"/>
      <c r="AD66" s="670"/>
      <c r="AE66" s="670"/>
      <c r="AF66" s="670"/>
      <c r="AG66" s="670"/>
      <c r="AH66" s="670"/>
      <c r="AI66" s="670"/>
      <c r="AJ66" s="670"/>
      <c r="AK66" s="670"/>
      <c r="AL66" s="670"/>
      <c r="AM66" s="706"/>
      <c r="AN66" s="143"/>
      <c r="AO66" s="143"/>
      <c r="AP66" s="143"/>
      <c r="AQ66" s="143"/>
      <c r="AR66" s="143"/>
      <c r="AS66" s="143"/>
      <c r="AT66" s="143"/>
      <c r="AU66"/>
      <c r="AV66"/>
      <c r="AW66"/>
    </row>
    <row r="67" spans="14:49" x14ac:dyDescent="0.25">
      <c r="N67" s="632" t="s">
        <v>2006</v>
      </c>
      <c r="O67" s="687"/>
      <c r="P67" s="687">
        <f t="shared" si="4"/>
        <v>8</v>
      </c>
      <c r="Q67" s="675"/>
      <c r="R67" s="670"/>
      <c r="S67" s="670"/>
      <c r="T67" s="670"/>
      <c r="U67" s="670"/>
      <c r="V67" s="670"/>
      <c r="W67" s="670"/>
      <c r="X67" s="670">
        <v>1</v>
      </c>
      <c r="Y67" s="670">
        <v>2</v>
      </c>
      <c r="Z67" s="670"/>
      <c r="AA67" s="670"/>
      <c r="AB67" s="670">
        <v>1</v>
      </c>
      <c r="AC67" s="670">
        <v>1</v>
      </c>
      <c r="AD67" s="670"/>
      <c r="AE67" s="670"/>
      <c r="AF67" s="670">
        <v>1</v>
      </c>
      <c r="AG67" s="670"/>
      <c r="AH67" s="670"/>
      <c r="AI67" s="670">
        <v>1</v>
      </c>
      <c r="AJ67" s="670"/>
      <c r="AK67" s="670">
        <v>1</v>
      </c>
      <c r="AL67" s="670"/>
      <c r="AM67" s="706"/>
      <c r="AN67" s="143"/>
      <c r="AO67" s="143"/>
      <c r="AP67" s="143"/>
      <c r="AQ67" s="143"/>
      <c r="AR67" s="143"/>
      <c r="AS67" s="143"/>
      <c r="AT67" s="143"/>
      <c r="AU67"/>
      <c r="AV67"/>
      <c r="AW67"/>
    </row>
    <row r="68" spans="14:49" x14ac:dyDescent="0.25">
      <c r="N68" s="632" t="s">
        <v>2007</v>
      </c>
      <c r="O68" s="687"/>
      <c r="P68" s="687">
        <f t="shared" si="4"/>
        <v>3</v>
      </c>
      <c r="Q68" s="675"/>
      <c r="R68" s="670"/>
      <c r="S68" s="670">
        <v>1</v>
      </c>
      <c r="T68" s="670"/>
      <c r="U68" s="670"/>
      <c r="V68" s="670"/>
      <c r="W68" s="670"/>
      <c r="X68" s="670"/>
      <c r="Y68" s="670">
        <v>2</v>
      </c>
      <c r="Z68" s="670"/>
      <c r="AA68" s="670"/>
      <c r="AB68" s="670"/>
      <c r="AC68" s="670"/>
      <c r="AD68" s="670"/>
      <c r="AE68" s="670"/>
      <c r="AF68" s="670"/>
      <c r="AG68" s="670"/>
      <c r="AH68" s="670"/>
      <c r="AI68" s="670"/>
      <c r="AJ68" s="670"/>
      <c r="AK68" s="670"/>
      <c r="AL68" s="670"/>
      <c r="AM68" s="706"/>
      <c r="AN68" s="143"/>
      <c r="AO68" s="143"/>
      <c r="AP68" s="143"/>
      <c r="AQ68" s="143"/>
      <c r="AR68" s="143"/>
      <c r="AS68" s="143"/>
      <c r="AT68" s="143"/>
      <c r="AU68"/>
      <c r="AV68"/>
      <c r="AW68"/>
    </row>
    <row r="69" spans="14:49" x14ac:dyDescent="0.25">
      <c r="N69" s="632" t="s">
        <v>122</v>
      </c>
      <c r="O69" s="687"/>
      <c r="P69" s="687">
        <f t="shared" si="4"/>
        <v>2</v>
      </c>
      <c r="Q69" s="675"/>
      <c r="R69" s="670"/>
      <c r="S69" s="670">
        <v>1</v>
      </c>
      <c r="T69" s="670"/>
      <c r="U69" s="670"/>
      <c r="V69" s="670"/>
      <c r="W69" s="670">
        <v>1</v>
      </c>
      <c r="X69" s="670"/>
      <c r="Y69" s="670"/>
      <c r="Z69" s="670"/>
      <c r="AA69" s="670"/>
      <c r="AB69" s="670"/>
      <c r="AC69" s="670"/>
      <c r="AD69" s="670"/>
      <c r="AE69" s="670"/>
      <c r="AF69" s="670"/>
      <c r="AG69" s="670"/>
      <c r="AH69" s="670"/>
      <c r="AI69" s="670"/>
      <c r="AJ69" s="670"/>
      <c r="AK69" s="670"/>
      <c r="AL69" s="670"/>
      <c r="AM69" s="706"/>
      <c r="AN69" s="143"/>
      <c r="AO69" s="143"/>
      <c r="AP69" s="143"/>
      <c r="AQ69" s="143"/>
      <c r="AR69" s="143"/>
      <c r="AS69" s="143"/>
      <c r="AT69" s="143"/>
      <c r="AU69"/>
      <c r="AV69"/>
      <c r="AW69"/>
    </row>
    <row r="70" spans="14:49" x14ac:dyDescent="0.25">
      <c r="N70" s="632" t="s">
        <v>2008</v>
      </c>
      <c r="O70" s="687"/>
      <c r="P70" s="687">
        <f t="shared" si="4"/>
        <v>2</v>
      </c>
      <c r="Q70" s="675"/>
      <c r="R70" s="670"/>
      <c r="S70" s="670"/>
      <c r="T70" s="670"/>
      <c r="U70" s="670"/>
      <c r="V70" s="670"/>
      <c r="W70" s="670"/>
      <c r="X70" s="670"/>
      <c r="Y70" s="670">
        <v>1</v>
      </c>
      <c r="Z70" s="670"/>
      <c r="AA70" s="670"/>
      <c r="AB70" s="670"/>
      <c r="AC70" s="670"/>
      <c r="AD70" s="670"/>
      <c r="AE70" s="670"/>
      <c r="AF70" s="670"/>
      <c r="AG70" s="670">
        <v>1</v>
      </c>
      <c r="AH70" s="670"/>
      <c r="AI70" s="670"/>
      <c r="AJ70" s="670"/>
      <c r="AK70" s="670"/>
      <c r="AL70" s="670"/>
      <c r="AM70" s="706"/>
      <c r="AN70" s="143"/>
      <c r="AO70" s="143"/>
      <c r="AP70" s="143"/>
      <c r="AQ70" s="143"/>
      <c r="AR70" s="143"/>
      <c r="AS70" s="143"/>
      <c r="AT70" s="143"/>
      <c r="AU70"/>
      <c r="AV70"/>
      <c r="AW70"/>
    </row>
    <row r="71" spans="14:49" x14ac:dyDescent="0.25">
      <c r="N71" s="707" t="s">
        <v>2009</v>
      </c>
      <c r="O71" s="687"/>
      <c r="P71" s="687">
        <f t="shared" si="4"/>
        <v>2</v>
      </c>
      <c r="Q71" s="675"/>
      <c r="R71" s="670"/>
      <c r="S71" s="670"/>
      <c r="T71" s="670"/>
      <c r="U71" s="670"/>
      <c r="V71" s="670"/>
      <c r="W71" s="670"/>
      <c r="X71" s="670"/>
      <c r="Y71" s="670"/>
      <c r="Z71" s="670"/>
      <c r="AA71" s="670"/>
      <c r="AB71" s="670"/>
      <c r="AC71" s="670"/>
      <c r="AD71" s="670"/>
      <c r="AE71" s="670"/>
      <c r="AF71" s="670"/>
      <c r="AG71" s="670">
        <v>2</v>
      </c>
      <c r="AH71" s="670"/>
      <c r="AI71" s="670"/>
      <c r="AJ71" s="670"/>
      <c r="AK71" s="670"/>
      <c r="AL71" s="670"/>
      <c r="AM71" s="706"/>
      <c r="AN71" s="143"/>
      <c r="AO71" s="143"/>
      <c r="AP71" s="143"/>
      <c r="AQ71" s="143"/>
      <c r="AR71" s="143"/>
      <c r="AS71" s="143"/>
      <c r="AT71" s="143"/>
      <c r="AU71"/>
      <c r="AV71"/>
      <c r="AW71"/>
    </row>
    <row r="72" spans="14:49" x14ac:dyDescent="0.25">
      <c r="N72" s="632" t="s">
        <v>2010</v>
      </c>
      <c r="O72" s="687"/>
      <c r="P72" s="687">
        <f t="shared" si="4"/>
        <v>2</v>
      </c>
      <c r="Q72" s="675"/>
      <c r="R72" s="670"/>
      <c r="S72" s="670"/>
      <c r="T72" s="670"/>
      <c r="U72" s="670"/>
      <c r="V72" s="670"/>
      <c r="W72" s="670"/>
      <c r="X72" s="670"/>
      <c r="Y72" s="670"/>
      <c r="Z72" s="670"/>
      <c r="AA72" s="670"/>
      <c r="AB72" s="670">
        <v>1</v>
      </c>
      <c r="AC72" s="670"/>
      <c r="AD72" s="670"/>
      <c r="AE72" s="670"/>
      <c r="AF72" s="670"/>
      <c r="AG72" s="670">
        <v>1</v>
      </c>
      <c r="AH72" s="670"/>
      <c r="AI72" s="670"/>
      <c r="AJ72" s="670"/>
      <c r="AK72" s="670"/>
      <c r="AL72" s="670"/>
      <c r="AM72" s="706"/>
      <c r="AN72" s="143"/>
      <c r="AO72" s="143"/>
      <c r="AP72" s="143"/>
      <c r="AQ72" s="143"/>
      <c r="AR72" s="143"/>
      <c r="AS72" s="143"/>
      <c r="AT72" s="143"/>
      <c r="AU72"/>
      <c r="AV72"/>
      <c r="AW72"/>
    </row>
    <row r="73" spans="14:49" x14ac:dyDescent="0.25">
      <c r="N73" s="632" t="s">
        <v>65</v>
      </c>
      <c r="O73" s="687"/>
      <c r="P73" s="687">
        <f t="shared" si="4"/>
        <v>1</v>
      </c>
      <c r="Q73" s="675"/>
      <c r="R73" s="670"/>
      <c r="S73" s="670"/>
      <c r="T73" s="670"/>
      <c r="U73" s="670"/>
      <c r="V73" s="670">
        <v>1</v>
      </c>
      <c r="W73" s="670"/>
      <c r="X73" s="670"/>
      <c r="Y73" s="670"/>
      <c r="Z73" s="670"/>
      <c r="AA73" s="670"/>
      <c r="AB73" s="670"/>
      <c r="AC73" s="670"/>
      <c r="AD73" s="670"/>
      <c r="AE73" s="670"/>
      <c r="AF73" s="670"/>
      <c r="AG73" s="670"/>
      <c r="AH73" s="670"/>
      <c r="AI73" s="670"/>
      <c r="AJ73" s="670"/>
      <c r="AK73" s="670"/>
      <c r="AL73" s="670"/>
      <c r="AM73" s="706"/>
      <c r="AN73" s="143"/>
      <c r="AO73" s="143"/>
      <c r="AP73" s="143"/>
      <c r="AQ73" s="143"/>
      <c r="AR73" s="143"/>
      <c r="AS73" s="143"/>
      <c r="AT73" s="143"/>
      <c r="AU73"/>
      <c r="AV73"/>
      <c r="AW73"/>
    </row>
    <row r="74" spans="14:49" x14ac:dyDescent="0.25">
      <c r="N74" s="632" t="s">
        <v>2011</v>
      </c>
      <c r="O74" s="687"/>
      <c r="P74" s="687">
        <f t="shared" si="4"/>
        <v>1</v>
      </c>
      <c r="Q74" s="675"/>
      <c r="R74" s="670">
        <v>1</v>
      </c>
      <c r="S74" s="670"/>
      <c r="T74" s="670"/>
      <c r="U74" s="670"/>
      <c r="V74" s="670"/>
      <c r="W74" s="670"/>
      <c r="X74" s="670"/>
      <c r="Y74" s="670"/>
      <c r="Z74" s="670"/>
      <c r="AA74" s="670"/>
      <c r="AB74" s="670"/>
      <c r="AC74" s="670"/>
      <c r="AD74" s="670"/>
      <c r="AE74" s="670"/>
      <c r="AF74" s="670"/>
      <c r="AG74" s="670"/>
      <c r="AH74" s="670"/>
      <c r="AI74" s="670"/>
      <c r="AJ74" s="670"/>
      <c r="AK74" s="670"/>
      <c r="AL74" s="670"/>
      <c r="AM74" s="706"/>
      <c r="AN74" s="143"/>
      <c r="AO74" s="143"/>
      <c r="AP74" s="143"/>
      <c r="AQ74" s="143"/>
      <c r="AR74" s="143"/>
      <c r="AS74" s="143"/>
      <c r="AT74" s="143"/>
      <c r="AU74"/>
      <c r="AV74"/>
      <c r="AW74"/>
    </row>
    <row r="75" spans="14:49" x14ac:dyDescent="0.25">
      <c r="N75" s="632" t="s">
        <v>838</v>
      </c>
      <c r="O75" s="687"/>
      <c r="P75" s="687">
        <f t="shared" si="4"/>
        <v>1</v>
      </c>
      <c r="Q75" s="675"/>
      <c r="R75" s="670">
        <v>1</v>
      </c>
      <c r="S75" s="670"/>
      <c r="T75" s="670"/>
      <c r="U75" s="670"/>
      <c r="V75" s="670"/>
      <c r="W75" s="670"/>
      <c r="X75" s="670"/>
      <c r="Y75" s="670"/>
      <c r="Z75" s="670"/>
      <c r="AA75" s="670"/>
      <c r="AB75" s="670"/>
      <c r="AC75" s="670"/>
      <c r="AD75" s="670"/>
      <c r="AE75" s="670"/>
      <c r="AF75" s="670"/>
      <c r="AG75" s="670"/>
      <c r="AH75" s="670"/>
      <c r="AI75" s="670"/>
      <c r="AJ75" s="670"/>
      <c r="AK75" s="670"/>
      <c r="AL75" s="670"/>
      <c r="AM75" s="706"/>
      <c r="AN75" s="143"/>
      <c r="AO75" s="143"/>
      <c r="AP75" s="143"/>
      <c r="AQ75" s="143"/>
      <c r="AR75" s="143"/>
      <c r="AS75" s="143"/>
      <c r="AT75" s="143"/>
      <c r="AU75"/>
      <c r="AV75"/>
      <c r="AW75"/>
    </row>
    <row r="76" spans="14:49" x14ac:dyDescent="0.25">
      <c r="N76" s="632" t="s">
        <v>2012</v>
      </c>
      <c r="O76" s="687"/>
      <c r="P76" s="687">
        <f t="shared" si="4"/>
        <v>1</v>
      </c>
      <c r="Q76" s="675"/>
      <c r="R76" s="670"/>
      <c r="S76" s="670"/>
      <c r="T76" s="670"/>
      <c r="U76" s="670"/>
      <c r="V76" s="670"/>
      <c r="W76" s="670"/>
      <c r="X76" s="670"/>
      <c r="Y76" s="670">
        <v>1</v>
      </c>
      <c r="Z76" s="670"/>
      <c r="AA76" s="670"/>
      <c r="AB76" s="670"/>
      <c r="AC76" s="670"/>
      <c r="AD76" s="670"/>
      <c r="AE76" s="670"/>
      <c r="AF76" s="670"/>
      <c r="AG76" s="670"/>
      <c r="AH76" s="670"/>
      <c r="AI76" s="670"/>
      <c r="AJ76" s="670"/>
      <c r="AK76" s="670"/>
      <c r="AL76" s="670"/>
      <c r="AM76" s="706"/>
      <c r="AN76" s="143"/>
      <c r="AO76" s="143"/>
      <c r="AP76" s="143"/>
      <c r="AQ76" s="143"/>
      <c r="AR76" s="143"/>
      <c r="AS76" s="143"/>
      <c r="AT76" s="143"/>
      <c r="AU76"/>
      <c r="AV76"/>
      <c r="AW76"/>
    </row>
    <row r="77" spans="14:49" x14ac:dyDescent="0.25">
      <c r="N77" s="632" t="s">
        <v>2013</v>
      </c>
      <c r="O77" s="687"/>
      <c r="P77" s="687">
        <f t="shared" si="4"/>
        <v>1</v>
      </c>
      <c r="Q77" s="675"/>
      <c r="R77" s="670"/>
      <c r="S77" s="670"/>
      <c r="T77" s="670"/>
      <c r="U77" s="670"/>
      <c r="V77" s="670"/>
      <c r="W77" s="670"/>
      <c r="X77" s="670"/>
      <c r="Y77" s="670">
        <v>1</v>
      </c>
      <c r="Z77" s="670"/>
      <c r="AA77" s="670"/>
      <c r="AB77" s="670"/>
      <c r="AC77" s="670"/>
      <c r="AD77" s="670"/>
      <c r="AE77" s="670"/>
      <c r="AF77" s="670"/>
      <c r="AG77" s="670"/>
      <c r="AH77" s="670"/>
      <c r="AI77" s="670"/>
      <c r="AJ77" s="670"/>
      <c r="AK77" s="670"/>
      <c r="AL77" s="670"/>
      <c r="AM77" s="706"/>
      <c r="AN77" s="143"/>
      <c r="AO77" s="143"/>
      <c r="AP77" s="143"/>
      <c r="AQ77" s="143"/>
      <c r="AR77" s="143"/>
      <c r="AS77" s="143"/>
      <c r="AT77" s="143"/>
      <c r="AU77"/>
      <c r="AV77"/>
      <c r="AW77"/>
    </row>
    <row r="78" spans="14:49" x14ac:dyDescent="0.25">
      <c r="N78" s="632" t="s">
        <v>848</v>
      </c>
      <c r="O78" s="687"/>
      <c r="P78" s="687">
        <f t="shared" si="4"/>
        <v>1</v>
      </c>
      <c r="Q78" s="675"/>
      <c r="R78" s="670"/>
      <c r="S78" s="670"/>
      <c r="T78" s="670"/>
      <c r="U78" s="670"/>
      <c r="V78" s="670"/>
      <c r="W78" s="670"/>
      <c r="X78" s="670"/>
      <c r="Y78" s="670"/>
      <c r="Z78" s="670"/>
      <c r="AA78" s="670">
        <v>1</v>
      </c>
      <c r="AB78" s="670"/>
      <c r="AC78" s="670"/>
      <c r="AD78" s="670"/>
      <c r="AE78" s="670"/>
      <c r="AF78" s="670"/>
      <c r="AG78" s="670"/>
      <c r="AH78" s="670"/>
      <c r="AI78" s="670"/>
      <c r="AJ78" s="670"/>
      <c r="AK78" s="670"/>
      <c r="AL78" s="670"/>
      <c r="AM78" s="706"/>
      <c r="AN78" s="143"/>
      <c r="AO78" s="143"/>
      <c r="AP78" s="143"/>
      <c r="AQ78" s="143"/>
      <c r="AR78" s="143"/>
      <c r="AS78" s="143"/>
      <c r="AT78" s="143"/>
      <c r="AU78"/>
      <c r="AV78"/>
      <c r="AW78"/>
    </row>
    <row r="79" spans="14:49" x14ac:dyDescent="0.25">
      <c r="N79" s="632" t="s">
        <v>2014</v>
      </c>
      <c r="O79" s="687"/>
      <c r="P79" s="687">
        <f t="shared" si="4"/>
        <v>1</v>
      </c>
      <c r="Q79" s="675"/>
      <c r="R79" s="670"/>
      <c r="S79" s="670"/>
      <c r="T79" s="670"/>
      <c r="U79" s="670"/>
      <c r="V79" s="670"/>
      <c r="W79" s="670"/>
      <c r="X79" s="670"/>
      <c r="Y79" s="670"/>
      <c r="Z79" s="670"/>
      <c r="AA79" s="670">
        <v>1</v>
      </c>
      <c r="AB79" s="670"/>
      <c r="AC79" s="670"/>
      <c r="AD79" s="670"/>
      <c r="AE79" s="670"/>
      <c r="AF79" s="670"/>
      <c r="AG79" s="670"/>
      <c r="AH79" s="670"/>
      <c r="AI79" s="670"/>
      <c r="AJ79" s="670"/>
      <c r="AK79" s="670"/>
      <c r="AL79" s="670"/>
      <c r="AM79" s="706"/>
      <c r="AN79" s="143"/>
      <c r="AO79" s="143"/>
      <c r="AP79" s="143"/>
      <c r="AQ79" s="143"/>
      <c r="AR79" s="143"/>
      <c r="AS79" s="143"/>
      <c r="AT79" s="143"/>
      <c r="AU79"/>
      <c r="AV79"/>
      <c r="AW79"/>
    </row>
    <row r="80" spans="14:49" x14ac:dyDescent="0.25">
      <c r="N80" s="632" t="s">
        <v>2015</v>
      </c>
      <c r="O80" s="687"/>
      <c r="P80" s="687">
        <f t="shared" si="4"/>
        <v>1</v>
      </c>
      <c r="Q80" s="675"/>
      <c r="R80" s="670"/>
      <c r="S80" s="670"/>
      <c r="T80" s="670"/>
      <c r="U80" s="670"/>
      <c r="V80" s="670"/>
      <c r="W80" s="670"/>
      <c r="X80" s="670"/>
      <c r="Y80" s="670"/>
      <c r="Z80" s="670"/>
      <c r="AA80" s="670"/>
      <c r="AB80" s="670"/>
      <c r="AC80" s="670">
        <v>1</v>
      </c>
      <c r="AD80" s="670"/>
      <c r="AE80" s="670"/>
      <c r="AF80" s="670"/>
      <c r="AG80" s="670"/>
      <c r="AH80" s="670"/>
      <c r="AI80" s="670"/>
      <c r="AJ80" s="670"/>
      <c r="AK80" s="670"/>
      <c r="AL80" s="670"/>
      <c r="AM80" s="706"/>
      <c r="AN80" s="143"/>
      <c r="AO80" s="143"/>
      <c r="AP80" s="143"/>
      <c r="AQ80" s="143"/>
      <c r="AR80" s="143"/>
      <c r="AS80" s="143"/>
      <c r="AT80" s="143"/>
      <c r="AU80"/>
      <c r="AV80"/>
      <c r="AW80"/>
    </row>
    <row r="81" spans="14:49" x14ac:dyDescent="0.25">
      <c r="N81" s="632" t="s">
        <v>841</v>
      </c>
      <c r="O81" s="687"/>
      <c r="P81" s="687">
        <f t="shared" si="4"/>
        <v>1</v>
      </c>
      <c r="Q81" s="675"/>
      <c r="R81" s="670"/>
      <c r="S81" s="670"/>
      <c r="T81" s="670"/>
      <c r="U81" s="670"/>
      <c r="V81" s="670"/>
      <c r="W81" s="670"/>
      <c r="X81" s="670"/>
      <c r="Y81" s="670"/>
      <c r="Z81" s="670"/>
      <c r="AA81" s="670"/>
      <c r="AB81" s="670"/>
      <c r="AC81" s="670"/>
      <c r="AD81" s="670"/>
      <c r="AE81" s="670">
        <v>1</v>
      </c>
      <c r="AF81" s="670"/>
      <c r="AG81" s="670"/>
      <c r="AH81" s="670"/>
      <c r="AI81" s="670"/>
      <c r="AJ81" s="670"/>
      <c r="AK81" s="670"/>
      <c r="AL81" s="670"/>
      <c r="AM81" s="706"/>
      <c r="AN81" s="143"/>
      <c r="AO81" s="143"/>
      <c r="AP81" s="143"/>
      <c r="AQ81" s="143"/>
      <c r="AR81" s="143"/>
      <c r="AS81" s="143"/>
      <c r="AT81" s="143"/>
      <c r="AU81"/>
      <c r="AV81"/>
      <c r="AW81"/>
    </row>
    <row r="82" spans="14:49" x14ac:dyDescent="0.25">
      <c r="N82" s="632" t="s">
        <v>1253</v>
      </c>
      <c r="O82" s="687"/>
      <c r="P82" s="687">
        <f t="shared" si="4"/>
        <v>1</v>
      </c>
      <c r="Q82" s="675"/>
      <c r="R82" s="670"/>
      <c r="S82" s="670"/>
      <c r="T82" s="670"/>
      <c r="U82" s="670"/>
      <c r="V82" s="670"/>
      <c r="W82" s="670"/>
      <c r="X82" s="670"/>
      <c r="Y82" s="670"/>
      <c r="Z82" s="670"/>
      <c r="AA82" s="670"/>
      <c r="AB82" s="670"/>
      <c r="AC82" s="670"/>
      <c r="AD82" s="670">
        <v>1</v>
      </c>
      <c r="AE82" s="670"/>
      <c r="AF82" s="670"/>
      <c r="AG82" s="670"/>
      <c r="AH82" s="670"/>
      <c r="AI82" s="670"/>
      <c r="AJ82" s="670"/>
      <c r="AK82" s="670"/>
      <c r="AL82" s="670"/>
      <c r="AM82" s="706"/>
      <c r="AN82" s="143"/>
      <c r="AO82" s="143"/>
      <c r="AP82" s="143"/>
      <c r="AQ82" s="143"/>
      <c r="AR82" s="143"/>
      <c r="AS82" s="143"/>
      <c r="AT82" s="143"/>
      <c r="AU82"/>
      <c r="AV82"/>
      <c r="AW82"/>
    </row>
    <row r="83" spans="14:49" ht="15.75" thickBot="1" x14ac:dyDescent="0.3">
      <c r="N83" s="708" t="s">
        <v>1997</v>
      </c>
      <c r="O83" s="703"/>
      <c r="P83" s="703">
        <f>SUM(P65:P82)</f>
        <v>48</v>
      </c>
      <c r="Q83" s="702"/>
      <c r="R83" s="703">
        <f t="shared" ref="R83:AM83" si="5">SUM(R65:R82)</f>
        <v>3</v>
      </c>
      <c r="S83" s="703">
        <f t="shared" si="5"/>
        <v>3</v>
      </c>
      <c r="T83" s="703">
        <f t="shared" si="5"/>
        <v>2</v>
      </c>
      <c r="U83" s="703">
        <f t="shared" si="5"/>
        <v>0</v>
      </c>
      <c r="V83" s="703">
        <f t="shared" si="5"/>
        <v>1</v>
      </c>
      <c r="W83" s="703">
        <f t="shared" si="5"/>
        <v>2</v>
      </c>
      <c r="X83" s="703">
        <f t="shared" si="5"/>
        <v>4</v>
      </c>
      <c r="Y83" s="703">
        <f t="shared" si="5"/>
        <v>13</v>
      </c>
      <c r="Z83" s="703">
        <f t="shared" si="5"/>
        <v>1</v>
      </c>
      <c r="AA83" s="703">
        <f t="shared" si="5"/>
        <v>3</v>
      </c>
      <c r="AB83" s="703">
        <f t="shared" si="5"/>
        <v>3</v>
      </c>
      <c r="AC83" s="703">
        <f t="shared" si="5"/>
        <v>2</v>
      </c>
      <c r="AD83" s="703">
        <f t="shared" si="5"/>
        <v>1</v>
      </c>
      <c r="AE83" s="703">
        <f t="shared" si="5"/>
        <v>2</v>
      </c>
      <c r="AF83" s="703">
        <f t="shared" si="5"/>
        <v>1</v>
      </c>
      <c r="AG83" s="703">
        <f t="shared" si="5"/>
        <v>4</v>
      </c>
      <c r="AH83" s="703">
        <f t="shared" si="5"/>
        <v>0</v>
      </c>
      <c r="AI83" s="703">
        <f t="shared" si="5"/>
        <v>2</v>
      </c>
      <c r="AJ83" s="703">
        <f t="shared" si="5"/>
        <v>0</v>
      </c>
      <c r="AK83" s="703">
        <f t="shared" si="5"/>
        <v>1</v>
      </c>
      <c r="AL83" s="703">
        <f t="shared" si="5"/>
        <v>0</v>
      </c>
      <c r="AM83" s="704">
        <f t="shared" si="5"/>
        <v>0</v>
      </c>
      <c r="AN83" s="143"/>
      <c r="AO83" s="143"/>
      <c r="AP83" s="143"/>
      <c r="AQ83" s="143"/>
      <c r="AR83" s="143"/>
      <c r="AS83" s="143"/>
      <c r="AT83" s="143"/>
      <c r="AU83"/>
      <c r="AV83"/>
      <c r="AW83"/>
    </row>
  </sheetData>
  <sheetProtection selectLockedCells="1" selectUnlockedCells="1"/>
  <mergeCells count="18">
    <mergeCell ref="AC45:AM45"/>
    <mergeCell ref="AN45:AW45"/>
    <mergeCell ref="A1:L1"/>
    <mergeCell ref="C2:E2"/>
    <mergeCell ref="F2:H2"/>
    <mergeCell ref="J2:L2"/>
    <mergeCell ref="C31:E31"/>
    <mergeCell ref="J31:L31"/>
    <mergeCell ref="N62:AM62"/>
    <mergeCell ref="R63:AB63"/>
    <mergeCell ref="AC63:AM63"/>
    <mergeCell ref="AN63:AS63"/>
    <mergeCell ref="C36:E36"/>
    <mergeCell ref="J38:L38"/>
    <mergeCell ref="C39:E39"/>
    <mergeCell ref="C42:E42"/>
    <mergeCell ref="N44:AW44"/>
    <mergeCell ref="R45:AB45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12"/>
  <sheetViews>
    <sheetView tabSelected="1" zoomScale="70" zoomScaleNormal="70" workbookViewId="0">
      <selection activeCell="O49" sqref="O49"/>
    </sheetView>
  </sheetViews>
  <sheetFormatPr baseColWidth="10" defaultRowHeight="15" x14ac:dyDescent="0.25"/>
  <cols>
    <col min="1" max="1" width="12.7109375" bestFit="1" customWidth="1"/>
    <col min="2" max="2" width="5.5703125" bestFit="1" customWidth="1"/>
    <col min="3" max="3" width="22.5703125" style="1" bestFit="1" customWidth="1"/>
    <col min="4" max="4" width="8.85546875" bestFit="1" customWidth="1"/>
    <col min="5" max="5" width="22.5703125" bestFit="1" customWidth="1"/>
    <col min="6" max="6" width="22.28515625" bestFit="1" customWidth="1"/>
    <col min="7" max="7" width="5.7109375" bestFit="1" customWidth="1"/>
    <col min="8" max="8" width="22.28515625" bestFit="1" customWidth="1"/>
    <col min="9" max="9" width="19.140625" bestFit="1" customWidth="1"/>
    <col min="10" max="10" width="7.7109375" bestFit="1" customWidth="1"/>
    <col min="11" max="11" width="19.140625" bestFit="1" customWidth="1"/>
    <col min="12" max="12" width="6.42578125" bestFit="1" customWidth="1"/>
    <col min="13" max="13" width="22" bestFit="1" customWidth="1"/>
    <col min="14" max="14" width="7" bestFit="1" customWidth="1"/>
    <col min="15" max="15" width="18.85546875" bestFit="1" customWidth="1"/>
    <col min="17" max="17" width="21.5703125" bestFit="1" customWidth="1"/>
    <col min="18" max="18" width="5.42578125" bestFit="1" customWidth="1"/>
    <col min="19" max="20" width="6.140625" customWidth="1"/>
    <col min="21" max="21" width="6.7109375" bestFit="1" customWidth="1"/>
    <col min="22" max="42" width="4.5703125" bestFit="1" customWidth="1"/>
    <col min="43" max="43" width="5.28515625" bestFit="1" customWidth="1"/>
    <col min="44" max="45" width="4.5703125" bestFit="1" customWidth="1"/>
    <col min="46" max="51" width="5.28515625" bestFit="1" customWidth="1"/>
    <col min="52" max="52" width="2.42578125" bestFit="1" customWidth="1"/>
  </cols>
  <sheetData>
    <row r="1" spans="1:15" ht="27" thickBot="1" x14ac:dyDescent="0.3">
      <c r="A1" s="956" t="s">
        <v>2018</v>
      </c>
      <c r="B1" s="957"/>
      <c r="C1" s="957"/>
      <c r="D1" s="957"/>
      <c r="E1" s="957"/>
      <c r="F1" s="957"/>
      <c r="G1" s="957"/>
      <c r="H1" s="957"/>
      <c r="I1" s="957"/>
      <c r="J1" s="957"/>
      <c r="K1" s="957"/>
      <c r="L1" s="957"/>
      <c r="M1" s="957"/>
      <c r="N1" s="957"/>
      <c r="O1" s="958"/>
    </row>
    <row r="2" spans="1:15" ht="16.5" thickBot="1" x14ac:dyDescent="0.3">
      <c r="A2" s="723" t="s">
        <v>97</v>
      </c>
      <c r="B2" s="724" t="s">
        <v>104</v>
      </c>
      <c r="C2" s="959" t="s">
        <v>2019</v>
      </c>
      <c r="D2" s="960"/>
      <c r="E2" s="961"/>
      <c r="F2" s="959" t="s">
        <v>2020</v>
      </c>
      <c r="G2" s="960"/>
      <c r="H2" s="961"/>
      <c r="I2" s="962" t="s">
        <v>2021</v>
      </c>
      <c r="J2" s="963"/>
      <c r="K2" s="964"/>
      <c r="L2" s="725" t="s">
        <v>104</v>
      </c>
      <c r="M2" s="960" t="s">
        <v>1919</v>
      </c>
      <c r="N2" s="960"/>
      <c r="O2" s="961"/>
    </row>
    <row r="3" spans="1:15" x14ac:dyDescent="0.25">
      <c r="A3" s="726">
        <v>42617</v>
      </c>
      <c r="B3" s="727">
        <v>1</v>
      </c>
      <c r="C3" s="728" t="s">
        <v>505</v>
      </c>
      <c r="D3" s="729" t="s">
        <v>1929</v>
      </c>
      <c r="E3" s="730" t="s">
        <v>115</v>
      </c>
      <c r="F3" s="731" t="s">
        <v>2022</v>
      </c>
      <c r="G3" s="729" t="s">
        <v>1939</v>
      </c>
      <c r="H3" s="732" t="s">
        <v>2023</v>
      </c>
      <c r="I3" s="728" t="s">
        <v>2024</v>
      </c>
      <c r="J3" s="729" t="s">
        <v>2025</v>
      </c>
      <c r="K3" s="730" t="s">
        <v>2026</v>
      </c>
      <c r="L3" s="733"/>
      <c r="M3" s="734"/>
      <c r="N3" s="735"/>
      <c r="O3" s="736"/>
    </row>
    <row r="4" spans="1:15" x14ac:dyDescent="0.25">
      <c r="A4" s="737">
        <v>42631</v>
      </c>
      <c r="B4" s="738">
        <v>2</v>
      </c>
      <c r="C4" s="739" t="s">
        <v>115</v>
      </c>
      <c r="D4" s="740" t="s">
        <v>1933</v>
      </c>
      <c r="E4" s="741" t="s">
        <v>2027</v>
      </c>
      <c r="F4" s="742" t="s">
        <v>2023</v>
      </c>
      <c r="G4" s="740" t="s">
        <v>1947</v>
      </c>
      <c r="H4" s="743" t="s">
        <v>1412</v>
      </c>
      <c r="I4" s="739" t="s">
        <v>2026</v>
      </c>
      <c r="J4" s="740" t="s">
        <v>2028</v>
      </c>
      <c r="K4" s="741" t="s">
        <v>2029</v>
      </c>
      <c r="L4" s="744">
        <v>1</v>
      </c>
      <c r="M4" s="745" t="s">
        <v>1859</v>
      </c>
      <c r="N4" s="746" t="s">
        <v>2028</v>
      </c>
      <c r="O4" s="747" t="s">
        <v>115</v>
      </c>
    </row>
    <row r="5" spans="1:15" x14ac:dyDescent="0.25">
      <c r="A5" s="737">
        <v>42645</v>
      </c>
      <c r="B5" s="738">
        <v>3</v>
      </c>
      <c r="C5" s="748" t="s">
        <v>210</v>
      </c>
      <c r="D5" s="749" t="s">
        <v>2030</v>
      </c>
      <c r="E5" s="750" t="s">
        <v>115</v>
      </c>
      <c r="F5" s="751" t="s">
        <v>2031</v>
      </c>
      <c r="G5" s="749" t="s">
        <v>2032</v>
      </c>
      <c r="H5" s="752" t="s">
        <v>2023</v>
      </c>
      <c r="I5" s="739" t="s">
        <v>2026</v>
      </c>
      <c r="J5" s="740" t="s">
        <v>1955</v>
      </c>
      <c r="K5" s="741" t="s">
        <v>2033</v>
      </c>
      <c r="L5" s="753"/>
      <c r="M5" s="754"/>
      <c r="N5" s="755"/>
      <c r="O5" s="756"/>
    </row>
    <row r="6" spans="1:15" x14ac:dyDescent="0.25">
      <c r="A6" s="737">
        <v>42659</v>
      </c>
      <c r="B6" s="738">
        <v>4</v>
      </c>
      <c r="C6" s="739" t="s">
        <v>115</v>
      </c>
      <c r="D6" s="740" t="s">
        <v>1929</v>
      </c>
      <c r="E6" s="741" t="s">
        <v>367</v>
      </c>
      <c r="F6" s="742" t="s">
        <v>2023</v>
      </c>
      <c r="G6" s="740" t="s">
        <v>1931</v>
      </c>
      <c r="H6" s="743" t="s">
        <v>2034</v>
      </c>
      <c r="I6" s="748" t="s">
        <v>213</v>
      </c>
      <c r="J6" s="749" t="s">
        <v>2025</v>
      </c>
      <c r="K6" s="750" t="s">
        <v>2026</v>
      </c>
      <c r="L6" s="757">
        <v>2</v>
      </c>
      <c r="M6" s="758" t="s">
        <v>115</v>
      </c>
      <c r="N6" s="740" t="s">
        <v>68</v>
      </c>
      <c r="O6" s="741" t="s">
        <v>1651</v>
      </c>
    </row>
    <row r="7" spans="1:15" x14ac:dyDescent="0.25">
      <c r="A7" s="737">
        <v>42666</v>
      </c>
      <c r="B7" s="738">
        <v>5</v>
      </c>
      <c r="C7" s="748" t="s">
        <v>1377</v>
      </c>
      <c r="D7" s="749" t="s">
        <v>1947</v>
      </c>
      <c r="E7" s="750" t="s">
        <v>115</v>
      </c>
      <c r="F7" s="751" t="s">
        <v>2035</v>
      </c>
      <c r="G7" s="749" t="s">
        <v>1937</v>
      </c>
      <c r="H7" s="752" t="s">
        <v>2023</v>
      </c>
      <c r="I7" s="739" t="s">
        <v>2026</v>
      </c>
      <c r="J7" s="740" t="s">
        <v>2036</v>
      </c>
      <c r="K7" s="741" t="s">
        <v>2037</v>
      </c>
      <c r="L7" s="759">
        <v>3</v>
      </c>
      <c r="M7" s="760" t="s">
        <v>1935</v>
      </c>
      <c r="N7" s="749" t="s">
        <v>68</v>
      </c>
      <c r="O7" s="750" t="s">
        <v>115</v>
      </c>
    </row>
    <row r="8" spans="1:15" x14ac:dyDescent="0.25">
      <c r="A8" s="737">
        <v>42673</v>
      </c>
      <c r="B8" s="738">
        <v>6</v>
      </c>
      <c r="C8" s="739" t="s">
        <v>115</v>
      </c>
      <c r="D8" s="740" t="s">
        <v>1927</v>
      </c>
      <c r="E8" s="741" t="s">
        <v>118</v>
      </c>
      <c r="F8" s="742" t="s">
        <v>2023</v>
      </c>
      <c r="G8" s="740" t="s">
        <v>1929</v>
      </c>
      <c r="H8" s="743" t="s">
        <v>1399</v>
      </c>
      <c r="I8" s="748" t="s">
        <v>2038</v>
      </c>
      <c r="J8" s="749" t="s">
        <v>2039</v>
      </c>
      <c r="K8" s="750" t="s">
        <v>2026</v>
      </c>
      <c r="L8" s="757">
        <v>4</v>
      </c>
      <c r="M8" s="758" t="s">
        <v>115</v>
      </c>
      <c r="N8" s="740" t="s">
        <v>2040</v>
      </c>
      <c r="O8" s="741" t="s">
        <v>1938</v>
      </c>
    </row>
    <row r="9" spans="1:15" x14ac:dyDescent="0.25">
      <c r="A9" s="737">
        <v>42680</v>
      </c>
      <c r="B9" s="738">
        <v>7</v>
      </c>
      <c r="C9" s="748" t="s">
        <v>2041</v>
      </c>
      <c r="D9" s="749" t="s">
        <v>1954</v>
      </c>
      <c r="E9" s="750" t="s">
        <v>115</v>
      </c>
      <c r="F9" s="751" t="s">
        <v>2042</v>
      </c>
      <c r="G9" s="749" t="s">
        <v>1920</v>
      </c>
      <c r="H9" s="752" t="s">
        <v>2023</v>
      </c>
      <c r="I9" s="739" t="s">
        <v>2026</v>
      </c>
      <c r="J9" s="740" t="s">
        <v>1926</v>
      </c>
      <c r="K9" s="741" t="s">
        <v>2043</v>
      </c>
      <c r="L9" s="753"/>
      <c r="M9" s="754"/>
      <c r="N9" s="755"/>
      <c r="O9" s="756"/>
    </row>
    <row r="10" spans="1:15" x14ac:dyDescent="0.25">
      <c r="A10" s="737">
        <v>42687</v>
      </c>
      <c r="B10" s="738"/>
      <c r="C10" s="761"/>
      <c r="D10" s="755"/>
      <c r="E10" s="756"/>
      <c r="F10" s="754"/>
      <c r="G10" s="755"/>
      <c r="H10" s="754"/>
      <c r="I10" s="761"/>
      <c r="J10" s="755"/>
      <c r="K10" s="756"/>
      <c r="L10" s="759">
        <v>5</v>
      </c>
      <c r="M10" s="760" t="s">
        <v>1849</v>
      </c>
      <c r="N10" s="749" t="s">
        <v>68</v>
      </c>
      <c r="O10" s="750" t="s">
        <v>115</v>
      </c>
    </row>
    <row r="11" spans="1:15" x14ac:dyDescent="0.25">
      <c r="A11" s="737">
        <v>42694</v>
      </c>
      <c r="B11" s="738">
        <v>8</v>
      </c>
      <c r="C11" s="739" t="s">
        <v>115</v>
      </c>
      <c r="D11" s="740" t="s">
        <v>2044</v>
      </c>
      <c r="E11" s="741" t="s">
        <v>2045</v>
      </c>
      <c r="F11" s="742" t="s">
        <v>2023</v>
      </c>
      <c r="G11" s="740" t="s">
        <v>1931</v>
      </c>
      <c r="H11" s="743" t="s">
        <v>447</v>
      </c>
      <c r="I11" s="748" t="s">
        <v>2046</v>
      </c>
      <c r="J11" s="749" t="s">
        <v>2047</v>
      </c>
      <c r="K11" s="750" t="s">
        <v>2026</v>
      </c>
      <c r="L11" s="757">
        <v>6</v>
      </c>
      <c r="M11" s="758" t="s">
        <v>115</v>
      </c>
      <c r="N11" s="740" t="s">
        <v>68</v>
      </c>
      <c r="O11" s="741" t="s">
        <v>1930</v>
      </c>
    </row>
    <row r="12" spans="1:15" x14ac:dyDescent="0.25">
      <c r="A12" s="737">
        <v>42701</v>
      </c>
      <c r="B12" s="738">
        <v>9</v>
      </c>
      <c r="C12" s="748" t="s">
        <v>2048</v>
      </c>
      <c r="D12" s="749" t="s">
        <v>1953</v>
      </c>
      <c r="E12" s="750" t="s">
        <v>115</v>
      </c>
      <c r="F12" s="751" t="s">
        <v>2049</v>
      </c>
      <c r="G12" s="749" t="s">
        <v>2050</v>
      </c>
      <c r="H12" s="752" t="s">
        <v>2023</v>
      </c>
      <c r="I12" s="739" t="s">
        <v>2026</v>
      </c>
      <c r="J12" s="740" t="s">
        <v>1956</v>
      </c>
      <c r="K12" s="741" t="s">
        <v>1951</v>
      </c>
      <c r="L12" s="759">
        <v>7</v>
      </c>
      <c r="M12" s="760" t="s">
        <v>1377</v>
      </c>
      <c r="N12" s="749" t="s">
        <v>68</v>
      </c>
      <c r="O12" s="750" t="s">
        <v>115</v>
      </c>
    </row>
    <row r="13" spans="1:15" x14ac:dyDescent="0.25">
      <c r="A13" s="737">
        <v>42715</v>
      </c>
      <c r="B13" s="738">
        <v>10</v>
      </c>
      <c r="C13" s="739" t="s">
        <v>115</v>
      </c>
      <c r="D13" s="740" t="s">
        <v>1927</v>
      </c>
      <c r="E13" s="741" t="s">
        <v>136</v>
      </c>
      <c r="F13" s="742" t="s">
        <v>2023</v>
      </c>
      <c r="G13" s="740" t="s">
        <v>1926</v>
      </c>
      <c r="H13" s="743" t="s">
        <v>1774</v>
      </c>
      <c r="I13" s="748" t="s">
        <v>1398</v>
      </c>
      <c r="J13" s="749" t="s">
        <v>1971</v>
      </c>
      <c r="K13" s="750" t="s">
        <v>2026</v>
      </c>
      <c r="L13" s="757">
        <v>8</v>
      </c>
      <c r="M13" s="758" t="s">
        <v>115</v>
      </c>
      <c r="N13" s="740" t="s">
        <v>68</v>
      </c>
      <c r="O13" s="741" t="s">
        <v>2051</v>
      </c>
    </row>
    <row r="14" spans="1:15" x14ac:dyDescent="0.25">
      <c r="A14" s="737">
        <v>42722</v>
      </c>
      <c r="B14" s="762">
        <v>11</v>
      </c>
      <c r="C14" s="763" t="s">
        <v>2052</v>
      </c>
      <c r="D14" s="764" t="s">
        <v>1971</v>
      </c>
      <c r="E14" s="765" t="s">
        <v>115</v>
      </c>
      <c r="F14" s="766" t="s">
        <v>2053</v>
      </c>
      <c r="G14" s="764" t="s">
        <v>2032</v>
      </c>
      <c r="H14" s="767" t="s">
        <v>2023</v>
      </c>
      <c r="I14" s="768" t="s">
        <v>2026</v>
      </c>
      <c r="J14" s="769" t="s">
        <v>2050</v>
      </c>
      <c r="K14" s="770" t="s">
        <v>2054</v>
      </c>
      <c r="L14" s="759">
        <v>9</v>
      </c>
      <c r="M14" s="760" t="s">
        <v>1952</v>
      </c>
      <c r="N14" s="749" t="s">
        <v>68</v>
      </c>
      <c r="O14" s="750" t="s">
        <v>115</v>
      </c>
    </row>
    <row r="15" spans="1:15" ht="15.75" thickBot="1" x14ac:dyDescent="0.3">
      <c r="A15" s="771">
        <v>42743</v>
      </c>
      <c r="B15" s="772"/>
      <c r="C15" s="773"/>
      <c r="D15" s="774"/>
      <c r="E15" s="775"/>
      <c r="F15" s="776"/>
      <c r="G15" s="774"/>
      <c r="H15" s="776"/>
      <c r="I15" s="773"/>
      <c r="J15" s="774"/>
      <c r="K15" s="775"/>
      <c r="L15" s="759">
        <v>10</v>
      </c>
      <c r="M15" s="760" t="s">
        <v>1375</v>
      </c>
      <c r="N15" s="749" t="s">
        <v>68</v>
      </c>
      <c r="O15" s="750" t="s">
        <v>115</v>
      </c>
    </row>
    <row r="16" spans="1:15" ht="15.75" thickBot="1" x14ac:dyDescent="0.3">
      <c r="A16" s="726">
        <v>42750</v>
      </c>
      <c r="B16" s="727">
        <v>12</v>
      </c>
      <c r="C16" s="777" t="s">
        <v>115</v>
      </c>
      <c r="D16" s="778" t="s">
        <v>2055</v>
      </c>
      <c r="E16" s="779" t="s">
        <v>505</v>
      </c>
      <c r="F16" s="780" t="s">
        <v>2023</v>
      </c>
      <c r="G16" s="778" t="s">
        <v>2050</v>
      </c>
      <c r="H16" s="781" t="s">
        <v>2022</v>
      </c>
      <c r="I16" s="777" t="s">
        <v>2026</v>
      </c>
      <c r="J16" s="782" t="s">
        <v>2056</v>
      </c>
      <c r="K16" s="779" t="s">
        <v>2024</v>
      </c>
      <c r="L16" s="783">
        <v>11</v>
      </c>
      <c r="M16" s="784" t="s">
        <v>115</v>
      </c>
      <c r="N16" s="785" t="s">
        <v>1937</v>
      </c>
      <c r="O16" s="786" t="s">
        <v>1649</v>
      </c>
    </row>
    <row r="17" spans="1:15" x14ac:dyDescent="0.25">
      <c r="A17" s="737">
        <v>42757</v>
      </c>
      <c r="B17" s="738">
        <v>13</v>
      </c>
      <c r="C17" s="748" t="s">
        <v>2027</v>
      </c>
      <c r="D17" s="749" t="s">
        <v>1958</v>
      </c>
      <c r="E17" s="750" t="s">
        <v>115</v>
      </c>
      <c r="F17" s="751" t="s">
        <v>1412</v>
      </c>
      <c r="G17" s="749" t="s">
        <v>1955</v>
      </c>
      <c r="H17" s="752" t="s">
        <v>2023</v>
      </c>
      <c r="I17" s="748" t="s">
        <v>2029</v>
      </c>
      <c r="J17" s="749" t="s">
        <v>1947</v>
      </c>
      <c r="K17" s="750" t="s">
        <v>2026</v>
      </c>
      <c r="L17" s="733"/>
      <c r="M17" s="734"/>
      <c r="N17" s="735"/>
      <c r="O17" s="736"/>
    </row>
    <row r="18" spans="1:15" x14ac:dyDescent="0.25">
      <c r="A18" s="737">
        <v>42764</v>
      </c>
      <c r="B18" s="738"/>
      <c r="C18" s="761"/>
      <c r="D18" s="755"/>
      <c r="E18" s="756"/>
      <c r="F18" s="754"/>
      <c r="G18" s="755"/>
      <c r="H18" s="754"/>
      <c r="I18" s="761"/>
      <c r="J18" s="755"/>
      <c r="K18" s="756"/>
      <c r="L18" s="787">
        <v>12</v>
      </c>
      <c r="M18" s="788" t="s">
        <v>115</v>
      </c>
      <c r="N18" s="769" t="s">
        <v>68</v>
      </c>
      <c r="O18" s="770" t="s">
        <v>1859</v>
      </c>
    </row>
    <row r="19" spans="1:15" x14ac:dyDescent="0.25">
      <c r="A19" s="737">
        <v>42799</v>
      </c>
      <c r="B19" s="738">
        <v>14</v>
      </c>
      <c r="C19" s="739" t="s">
        <v>115</v>
      </c>
      <c r="D19" s="740" t="s">
        <v>1956</v>
      </c>
      <c r="E19" s="741" t="s">
        <v>210</v>
      </c>
      <c r="F19" s="742" t="s">
        <v>2023</v>
      </c>
      <c r="G19" s="740" t="s">
        <v>1956</v>
      </c>
      <c r="H19" s="743" t="s">
        <v>2031</v>
      </c>
      <c r="I19" s="748" t="s">
        <v>2033</v>
      </c>
      <c r="J19" s="749" t="s">
        <v>1939</v>
      </c>
      <c r="K19" s="750" t="s">
        <v>2026</v>
      </c>
      <c r="L19" s="753"/>
      <c r="M19" s="754"/>
      <c r="N19" s="755"/>
      <c r="O19" s="756"/>
    </row>
    <row r="20" spans="1:15" x14ac:dyDescent="0.25">
      <c r="A20" s="737">
        <v>42778</v>
      </c>
      <c r="B20" s="789"/>
      <c r="C20" s="761"/>
      <c r="D20" s="755"/>
      <c r="E20" s="756"/>
      <c r="F20" s="754"/>
      <c r="G20" s="755"/>
      <c r="H20" s="754"/>
      <c r="I20" s="761"/>
      <c r="J20" s="755"/>
      <c r="K20" s="756"/>
      <c r="L20" s="759">
        <v>13</v>
      </c>
      <c r="M20" s="760" t="s">
        <v>1651</v>
      </c>
      <c r="N20" s="749" t="s">
        <v>68</v>
      </c>
      <c r="O20" s="750" t="s">
        <v>115</v>
      </c>
    </row>
    <row r="21" spans="1:15" x14ac:dyDescent="0.25">
      <c r="A21" s="737">
        <v>42792</v>
      </c>
      <c r="B21" s="789">
        <v>15</v>
      </c>
      <c r="C21" s="748" t="s">
        <v>367</v>
      </c>
      <c r="D21" s="749" t="s">
        <v>1958</v>
      </c>
      <c r="E21" s="750" t="s">
        <v>115</v>
      </c>
      <c r="F21" s="751" t="s">
        <v>2034</v>
      </c>
      <c r="G21" s="749" t="s">
        <v>1937</v>
      </c>
      <c r="H21" s="752" t="s">
        <v>2023</v>
      </c>
      <c r="I21" s="790" t="s">
        <v>2026</v>
      </c>
      <c r="J21" s="782" t="s">
        <v>1976</v>
      </c>
      <c r="K21" s="791" t="s">
        <v>213</v>
      </c>
      <c r="L21" s="792">
        <v>14</v>
      </c>
      <c r="M21" s="758" t="s">
        <v>115</v>
      </c>
      <c r="N21" s="782" t="s">
        <v>68</v>
      </c>
      <c r="O21" s="741" t="s">
        <v>1935</v>
      </c>
    </row>
    <row r="22" spans="1:15" x14ac:dyDescent="0.25">
      <c r="A22" s="737">
        <v>42806</v>
      </c>
      <c r="B22" s="789">
        <v>16</v>
      </c>
      <c r="C22" s="790" t="s">
        <v>115</v>
      </c>
      <c r="D22" s="782" t="s">
        <v>1926</v>
      </c>
      <c r="E22" s="791" t="s">
        <v>1377</v>
      </c>
      <c r="F22" s="793" t="s">
        <v>2023</v>
      </c>
      <c r="G22" s="740" t="s">
        <v>1937</v>
      </c>
      <c r="H22" s="794" t="s">
        <v>2035</v>
      </c>
      <c r="I22" s="748" t="s">
        <v>2037</v>
      </c>
      <c r="J22" s="749" t="s">
        <v>1965</v>
      </c>
      <c r="K22" s="750" t="s">
        <v>2026</v>
      </c>
      <c r="L22" s="759">
        <v>15</v>
      </c>
      <c r="M22" s="760" t="s">
        <v>1938</v>
      </c>
      <c r="N22" s="749" t="s">
        <v>68</v>
      </c>
      <c r="O22" s="750" t="s">
        <v>115</v>
      </c>
    </row>
    <row r="23" spans="1:15" x14ac:dyDescent="0.25">
      <c r="A23" s="737">
        <v>42813</v>
      </c>
      <c r="B23" s="789">
        <v>17</v>
      </c>
      <c r="C23" s="748" t="s">
        <v>118</v>
      </c>
      <c r="D23" s="749" t="s">
        <v>1920</v>
      </c>
      <c r="E23" s="750" t="s">
        <v>115</v>
      </c>
      <c r="F23" s="751" t="s">
        <v>1399</v>
      </c>
      <c r="G23" s="749" t="s">
        <v>2057</v>
      </c>
      <c r="H23" s="752" t="s">
        <v>2023</v>
      </c>
      <c r="I23" s="790" t="s">
        <v>2026</v>
      </c>
      <c r="J23" s="782" t="s">
        <v>1955</v>
      </c>
      <c r="K23" s="791" t="s">
        <v>2038</v>
      </c>
      <c r="L23" s="792">
        <v>16</v>
      </c>
      <c r="M23" s="758" t="s">
        <v>115</v>
      </c>
      <c r="N23" s="782" t="s">
        <v>68</v>
      </c>
      <c r="O23" s="741" t="s">
        <v>1849</v>
      </c>
    </row>
    <row r="24" spans="1:15" x14ac:dyDescent="0.25">
      <c r="A24" s="737">
        <v>42820</v>
      </c>
      <c r="B24" s="789"/>
      <c r="C24" s="761"/>
      <c r="D24" s="755"/>
      <c r="E24" s="756"/>
      <c r="F24" s="754"/>
      <c r="G24" s="755"/>
      <c r="H24" s="754"/>
      <c r="I24" s="761"/>
      <c r="J24" s="755"/>
      <c r="K24" s="756"/>
      <c r="L24" s="759">
        <v>17</v>
      </c>
      <c r="M24" s="760" t="s">
        <v>1930</v>
      </c>
      <c r="N24" s="749" t="s">
        <v>68</v>
      </c>
      <c r="O24" s="750" t="s">
        <v>115</v>
      </c>
    </row>
    <row r="25" spans="1:15" x14ac:dyDescent="0.25">
      <c r="A25" s="737">
        <v>42827</v>
      </c>
      <c r="B25" s="789">
        <v>18</v>
      </c>
      <c r="C25" s="790" t="s">
        <v>115</v>
      </c>
      <c r="D25" s="782" t="s">
        <v>1931</v>
      </c>
      <c r="E25" s="791" t="s">
        <v>2041</v>
      </c>
      <c r="F25" s="793" t="s">
        <v>2023</v>
      </c>
      <c r="G25" s="740" t="s">
        <v>1920</v>
      </c>
      <c r="H25" s="794" t="s">
        <v>2042</v>
      </c>
      <c r="I25" s="748" t="s">
        <v>2043</v>
      </c>
      <c r="J25" s="749" t="s">
        <v>1965</v>
      </c>
      <c r="K25" s="750" t="s">
        <v>2026</v>
      </c>
      <c r="L25" s="792">
        <v>18</v>
      </c>
      <c r="M25" s="758" t="s">
        <v>115</v>
      </c>
      <c r="N25" s="782" t="s">
        <v>68</v>
      </c>
      <c r="O25" s="741" t="s">
        <v>1377</v>
      </c>
    </row>
    <row r="26" spans="1:15" x14ac:dyDescent="0.25">
      <c r="A26" s="737">
        <v>42834</v>
      </c>
      <c r="B26" s="789">
        <v>19</v>
      </c>
      <c r="C26" s="748" t="s">
        <v>2045</v>
      </c>
      <c r="D26" s="749" t="s">
        <v>1927</v>
      </c>
      <c r="E26" s="750" t="s">
        <v>115</v>
      </c>
      <c r="F26" s="751" t="s">
        <v>447</v>
      </c>
      <c r="G26" s="749" t="s">
        <v>1922</v>
      </c>
      <c r="H26" s="752" t="s">
        <v>2023</v>
      </c>
      <c r="I26" s="790" t="s">
        <v>2026</v>
      </c>
      <c r="J26" s="782" t="s">
        <v>1965</v>
      </c>
      <c r="K26" s="791" t="s">
        <v>2046</v>
      </c>
      <c r="L26" s="759">
        <v>19</v>
      </c>
      <c r="M26" s="760" t="s">
        <v>2051</v>
      </c>
      <c r="N26" s="749" t="s">
        <v>68</v>
      </c>
      <c r="O26" s="750" t="s">
        <v>115</v>
      </c>
    </row>
    <row r="27" spans="1:15" x14ac:dyDescent="0.25">
      <c r="A27" s="737">
        <v>42848</v>
      </c>
      <c r="B27" s="789">
        <v>20</v>
      </c>
      <c r="C27" s="790" t="s">
        <v>115</v>
      </c>
      <c r="D27" s="782" t="s">
        <v>1954</v>
      </c>
      <c r="E27" s="791" t="s">
        <v>2048</v>
      </c>
      <c r="F27" s="793" t="s">
        <v>2023</v>
      </c>
      <c r="G27" s="740" t="s">
        <v>1931</v>
      </c>
      <c r="H27" s="794" t="s">
        <v>2049</v>
      </c>
      <c r="I27" s="748" t="s">
        <v>1951</v>
      </c>
      <c r="J27" s="749" t="s">
        <v>2058</v>
      </c>
      <c r="K27" s="750" t="s">
        <v>2026</v>
      </c>
      <c r="L27" s="792">
        <v>20</v>
      </c>
      <c r="M27" s="758" t="s">
        <v>115</v>
      </c>
      <c r="N27" s="782" t="s">
        <v>68</v>
      </c>
      <c r="O27" s="741" t="s">
        <v>1952</v>
      </c>
    </row>
    <row r="28" spans="1:15" x14ac:dyDescent="0.25">
      <c r="A28" s="737">
        <v>42855</v>
      </c>
      <c r="B28" s="789"/>
      <c r="C28" s="761"/>
      <c r="D28" s="755"/>
      <c r="E28" s="756"/>
      <c r="F28" s="754"/>
      <c r="G28" s="755"/>
      <c r="H28" s="754"/>
      <c r="I28" s="761"/>
      <c r="J28" s="755"/>
      <c r="K28" s="756"/>
      <c r="L28" s="792">
        <v>21</v>
      </c>
      <c r="M28" s="758" t="s">
        <v>115</v>
      </c>
      <c r="N28" s="782" t="s">
        <v>68</v>
      </c>
      <c r="O28" s="741" t="s">
        <v>1375</v>
      </c>
    </row>
    <row r="29" spans="1:15" x14ac:dyDescent="0.25">
      <c r="A29" s="737">
        <v>42862</v>
      </c>
      <c r="B29" s="789">
        <v>21</v>
      </c>
      <c r="C29" s="748" t="s">
        <v>136</v>
      </c>
      <c r="D29" s="749" t="s">
        <v>2059</v>
      </c>
      <c r="E29" s="750" t="s">
        <v>115</v>
      </c>
      <c r="F29" s="751" t="s">
        <v>1774</v>
      </c>
      <c r="G29" s="749" t="s">
        <v>2060</v>
      </c>
      <c r="H29" s="752" t="s">
        <v>2023</v>
      </c>
      <c r="I29" s="790" t="s">
        <v>2026</v>
      </c>
      <c r="J29" s="782" t="s">
        <v>2058</v>
      </c>
      <c r="K29" s="791" t="s">
        <v>1398</v>
      </c>
      <c r="L29" s="759">
        <v>22</v>
      </c>
      <c r="M29" s="760" t="s">
        <v>1649</v>
      </c>
      <c r="N29" s="749" t="s">
        <v>68</v>
      </c>
      <c r="O29" s="750" t="s">
        <v>115</v>
      </c>
    </row>
    <row r="30" spans="1:15" ht="15.75" thickBot="1" x14ac:dyDescent="0.3">
      <c r="A30" s="771">
        <v>42869</v>
      </c>
      <c r="B30" s="795">
        <v>22</v>
      </c>
      <c r="C30" s="796" t="s">
        <v>115</v>
      </c>
      <c r="D30" s="797" t="s">
        <v>2040</v>
      </c>
      <c r="E30" s="798" t="s">
        <v>2052</v>
      </c>
      <c r="F30" s="799" t="s">
        <v>2023</v>
      </c>
      <c r="G30" s="797" t="s">
        <v>2061</v>
      </c>
      <c r="H30" s="800" t="s">
        <v>2053</v>
      </c>
      <c r="I30" s="801" t="s">
        <v>2054</v>
      </c>
      <c r="J30" s="802" t="s">
        <v>2058</v>
      </c>
      <c r="K30" s="803" t="s">
        <v>2026</v>
      </c>
      <c r="L30" s="804"/>
      <c r="M30" s="776"/>
      <c r="N30" s="774"/>
      <c r="O30" s="775"/>
    </row>
    <row r="31" spans="1:15" x14ac:dyDescent="0.25">
      <c r="A31" s="805"/>
      <c r="B31" s="806"/>
      <c r="C31" s="805"/>
      <c r="D31" s="805"/>
      <c r="E31" s="805"/>
      <c r="F31" s="805"/>
      <c r="G31" s="805"/>
      <c r="H31" s="805"/>
      <c r="I31" s="805"/>
      <c r="J31" s="805"/>
      <c r="K31" s="805"/>
      <c r="L31" s="805"/>
      <c r="M31" s="805"/>
      <c r="N31" s="805"/>
      <c r="O31" s="805"/>
    </row>
    <row r="32" spans="1:15" ht="15.75" x14ac:dyDescent="0.25">
      <c r="A32" s="807" t="s">
        <v>97</v>
      </c>
      <c r="B32" s="807" t="s">
        <v>194</v>
      </c>
      <c r="C32" s="965" t="s">
        <v>520</v>
      </c>
      <c r="D32" s="965"/>
      <c r="E32" s="965"/>
      <c r="F32" s="808"/>
      <c r="G32" s="808"/>
      <c r="H32" s="808"/>
      <c r="I32" s="808"/>
      <c r="J32" s="808"/>
      <c r="K32" s="807" t="s">
        <v>97</v>
      </c>
      <c r="L32" s="807" t="s">
        <v>194</v>
      </c>
      <c r="M32" s="965" t="s">
        <v>2062</v>
      </c>
      <c r="N32" s="965"/>
      <c r="O32" s="965"/>
    </row>
    <row r="33" spans="1:52" x14ac:dyDescent="0.25">
      <c r="A33" s="809">
        <v>42603</v>
      </c>
      <c r="B33" s="810">
        <v>1</v>
      </c>
      <c r="C33" s="811" t="s">
        <v>115</v>
      </c>
      <c r="D33" s="782" t="s">
        <v>2059</v>
      </c>
      <c r="E33" s="811" t="s">
        <v>2063</v>
      </c>
      <c r="F33" s="808"/>
      <c r="G33" s="808"/>
      <c r="H33" s="808"/>
      <c r="I33" s="808"/>
      <c r="J33" s="808"/>
      <c r="K33" s="809">
        <v>42638</v>
      </c>
      <c r="L33" s="810">
        <v>1</v>
      </c>
      <c r="M33" s="811" t="s">
        <v>2064</v>
      </c>
      <c r="N33" s="782" t="s">
        <v>2059</v>
      </c>
      <c r="O33" s="811" t="s">
        <v>115</v>
      </c>
    </row>
    <row r="34" spans="1:52" x14ac:dyDescent="0.25">
      <c r="A34" s="809">
        <v>42610</v>
      </c>
      <c r="B34" s="810">
        <v>2</v>
      </c>
      <c r="C34" s="811" t="s">
        <v>2065</v>
      </c>
      <c r="D34" s="782" t="s">
        <v>1927</v>
      </c>
      <c r="E34" s="811" t="s">
        <v>115</v>
      </c>
      <c r="F34" s="808"/>
      <c r="G34" s="808"/>
      <c r="H34" s="808"/>
      <c r="I34" s="808"/>
      <c r="J34" s="808"/>
      <c r="K34" s="809">
        <v>42652</v>
      </c>
      <c r="L34" s="810">
        <v>1</v>
      </c>
      <c r="M34" s="811" t="s">
        <v>115</v>
      </c>
      <c r="N34" s="782" t="s">
        <v>350</v>
      </c>
      <c r="O34" s="811" t="s">
        <v>2066</v>
      </c>
    </row>
    <row r="35" spans="1:52" x14ac:dyDescent="0.25">
      <c r="A35" s="808"/>
      <c r="B35" s="808"/>
      <c r="C35" s="812"/>
      <c r="D35" s="808"/>
      <c r="E35" s="808"/>
      <c r="F35" s="813"/>
      <c r="G35" s="813"/>
      <c r="H35" s="813"/>
      <c r="I35" s="808"/>
      <c r="J35" s="808"/>
      <c r="K35" s="809">
        <v>42680</v>
      </c>
      <c r="L35" s="810">
        <v>1</v>
      </c>
      <c r="M35" s="758" t="s">
        <v>2067</v>
      </c>
      <c r="N35" s="782" t="s">
        <v>1950</v>
      </c>
      <c r="O35" s="811" t="s">
        <v>115</v>
      </c>
    </row>
    <row r="36" spans="1:52" ht="15.75" x14ac:dyDescent="0.25">
      <c r="A36" s="814" t="s">
        <v>97</v>
      </c>
      <c r="B36" s="814" t="s">
        <v>194</v>
      </c>
      <c r="C36" s="952" t="s">
        <v>813</v>
      </c>
      <c r="D36" s="952"/>
      <c r="E36" s="952"/>
      <c r="F36" s="815"/>
      <c r="G36" s="815"/>
      <c r="H36" s="815"/>
      <c r="I36" s="816"/>
      <c r="J36" s="816"/>
      <c r="K36" s="817">
        <v>42757</v>
      </c>
      <c r="L36" s="818">
        <v>2</v>
      </c>
      <c r="M36" s="819" t="s">
        <v>1930</v>
      </c>
      <c r="N36" s="820" t="s">
        <v>2055</v>
      </c>
      <c r="O36" s="811" t="s">
        <v>115</v>
      </c>
    </row>
    <row r="37" spans="1:52" ht="30" x14ac:dyDescent="0.25">
      <c r="A37" s="809">
        <v>42624</v>
      </c>
      <c r="B37" s="810">
        <v>2</v>
      </c>
      <c r="C37" s="811" t="s">
        <v>115</v>
      </c>
      <c r="D37" s="782" t="s">
        <v>1946</v>
      </c>
      <c r="E37" s="811" t="s">
        <v>2068</v>
      </c>
      <c r="F37" s="815"/>
      <c r="G37" s="815"/>
      <c r="H37" s="815"/>
      <c r="I37" s="816"/>
      <c r="J37" s="816"/>
      <c r="K37" s="821">
        <v>42799</v>
      </c>
      <c r="L37" s="822" t="s">
        <v>2069</v>
      </c>
      <c r="M37" s="823" t="s">
        <v>2070</v>
      </c>
      <c r="N37" s="824" t="s">
        <v>2071</v>
      </c>
      <c r="O37" s="810" t="s">
        <v>115</v>
      </c>
    </row>
    <row r="38" spans="1:52" ht="15.75" x14ac:dyDescent="0.25">
      <c r="A38" s="825"/>
      <c r="B38" s="826"/>
      <c r="C38" s="827"/>
      <c r="D38" s="828"/>
      <c r="E38" s="829"/>
      <c r="F38" s="815"/>
      <c r="G38" s="815"/>
      <c r="H38" s="815"/>
      <c r="I38" s="816"/>
      <c r="J38" s="816"/>
      <c r="K38" s="821">
        <v>42827</v>
      </c>
      <c r="L38" s="822" t="s">
        <v>2072</v>
      </c>
      <c r="M38" s="823" t="s">
        <v>2073</v>
      </c>
      <c r="N38" s="820" t="s">
        <v>2030</v>
      </c>
      <c r="O38" s="810" t="s">
        <v>115</v>
      </c>
    </row>
    <row r="39" spans="1:52" ht="15.75" x14ac:dyDescent="0.25">
      <c r="F39" s="815"/>
      <c r="G39" s="815"/>
      <c r="H39" s="815"/>
      <c r="I39" s="816"/>
      <c r="J39" s="816"/>
      <c r="K39" s="816"/>
      <c r="L39" s="816"/>
      <c r="M39" s="816"/>
      <c r="N39" s="816"/>
      <c r="O39" s="816"/>
    </row>
    <row r="40" spans="1:52" ht="15.75" x14ac:dyDescent="0.25">
      <c r="A40" s="814" t="s">
        <v>97</v>
      </c>
      <c r="B40" s="814" t="s">
        <v>194</v>
      </c>
      <c r="C40" s="953" t="s">
        <v>414</v>
      </c>
      <c r="D40" s="954"/>
      <c r="E40" s="955"/>
      <c r="F40" s="815"/>
      <c r="G40" s="815"/>
      <c r="H40" s="815"/>
      <c r="I40" s="816"/>
      <c r="J40" s="816"/>
      <c r="K40" s="814" t="s">
        <v>97</v>
      </c>
      <c r="L40" s="814" t="s">
        <v>194</v>
      </c>
      <c r="M40" s="953" t="s">
        <v>1968</v>
      </c>
      <c r="N40" s="954"/>
      <c r="O40" s="955"/>
    </row>
    <row r="41" spans="1:52" ht="15.75" x14ac:dyDescent="0.25">
      <c r="A41" s="830">
        <v>42652</v>
      </c>
      <c r="B41" s="818">
        <v>1</v>
      </c>
      <c r="C41" s="819" t="s">
        <v>2074</v>
      </c>
      <c r="D41" s="820" t="s">
        <v>2075</v>
      </c>
      <c r="E41" s="811" t="s">
        <v>115</v>
      </c>
      <c r="F41" s="815"/>
      <c r="G41" s="815"/>
      <c r="H41" s="815"/>
      <c r="I41" s="816"/>
      <c r="J41" s="816"/>
      <c r="K41" s="830">
        <v>42743</v>
      </c>
      <c r="L41" s="818">
        <v>1</v>
      </c>
      <c r="M41" s="758" t="s">
        <v>1741</v>
      </c>
      <c r="N41" s="831" t="s">
        <v>1933</v>
      </c>
      <c r="O41" s="811" t="s">
        <v>115</v>
      </c>
    </row>
    <row r="42" spans="1:52" ht="15.75" x14ac:dyDescent="0.25">
      <c r="A42" s="830">
        <v>42687</v>
      </c>
      <c r="B42" s="818">
        <v>2</v>
      </c>
      <c r="C42" s="811" t="s">
        <v>115</v>
      </c>
      <c r="D42" s="820" t="s">
        <v>1955</v>
      </c>
      <c r="E42" s="819" t="s">
        <v>2076</v>
      </c>
      <c r="F42" s="815"/>
      <c r="G42" s="815"/>
      <c r="H42" s="815"/>
      <c r="I42" s="816"/>
      <c r="J42" s="816"/>
      <c r="K42" s="830">
        <v>42778</v>
      </c>
      <c r="L42" s="818"/>
      <c r="M42" s="811" t="s">
        <v>115</v>
      </c>
      <c r="N42" s="782" t="s">
        <v>1946</v>
      </c>
      <c r="O42" s="819" t="s">
        <v>2077</v>
      </c>
    </row>
    <row r="43" spans="1:52" ht="30" x14ac:dyDescent="0.25">
      <c r="A43" s="832"/>
      <c r="B43" s="832"/>
      <c r="C43" s="816"/>
      <c r="D43" s="816"/>
      <c r="E43" s="816"/>
      <c r="F43" s="815"/>
      <c r="G43" s="815"/>
      <c r="H43" s="815"/>
      <c r="I43" s="816"/>
      <c r="J43" s="816"/>
      <c r="K43" s="809">
        <v>42785</v>
      </c>
      <c r="L43" s="811"/>
      <c r="M43" s="811" t="s">
        <v>2078</v>
      </c>
      <c r="N43" s="824" t="s">
        <v>2079</v>
      </c>
      <c r="O43" s="811" t="s">
        <v>115</v>
      </c>
    </row>
    <row r="44" spans="1:52" ht="15.75" x14ac:dyDescent="0.25">
      <c r="A44" s="814" t="s">
        <v>97</v>
      </c>
      <c r="B44" s="814" t="s">
        <v>194</v>
      </c>
      <c r="C44" s="953" t="s">
        <v>814</v>
      </c>
      <c r="D44" s="954"/>
      <c r="E44" s="955"/>
      <c r="F44" s="815"/>
      <c r="G44" s="815"/>
      <c r="H44" s="815"/>
      <c r="I44" s="816"/>
      <c r="J44" s="816"/>
      <c r="K44" s="830"/>
      <c r="L44" s="819"/>
      <c r="M44" s="819"/>
      <c r="N44" s="820" t="s">
        <v>68</v>
      </c>
      <c r="O44" s="819"/>
    </row>
    <row r="45" spans="1:52" ht="15.75" x14ac:dyDescent="0.25">
      <c r="A45" s="830">
        <v>42708</v>
      </c>
      <c r="B45" s="818">
        <v>4</v>
      </c>
      <c r="C45" s="811" t="s">
        <v>2080</v>
      </c>
      <c r="D45" s="820" t="s">
        <v>1947</v>
      </c>
      <c r="E45" s="811" t="s">
        <v>115</v>
      </c>
      <c r="F45" s="833"/>
      <c r="G45" s="834"/>
      <c r="H45" s="833"/>
    </row>
    <row r="46" spans="1:52" ht="15.75" x14ac:dyDescent="0.25">
      <c r="A46" s="832"/>
      <c r="B46" s="832"/>
      <c r="C46" s="816"/>
      <c r="D46" s="816"/>
      <c r="E46" s="816"/>
      <c r="F46" s="833"/>
      <c r="G46" s="834"/>
      <c r="H46" s="833"/>
      <c r="Q46" s="948" t="s">
        <v>2081</v>
      </c>
      <c r="R46" s="948"/>
      <c r="S46" s="948"/>
      <c r="T46" s="948"/>
      <c r="U46" s="948"/>
      <c r="V46" s="948"/>
      <c r="W46" s="948"/>
      <c r="X46" s="948"/>
      <c r="Y46" s="948"/>
      <c r="Z46" s="948"/>
      <c r="AA46" s="948"/>
      <c r="AB46" s="948"/>
      <c r="AC46" s="948"/>
      <c r="AD46" s="948"/>
      <c r="AE46" s="948"/>
      <c r="AF46" s="948"/>
      <c r="AG46" s="948"/>
      <c r="AH46" s="948"/>
      <c r="AI46" s="948"/>
      <c r="AJ46" s="948"/>
      <c r="AK46" s="948"/>
      <c r="AL46" s="948"/>
      <c r="AM46" s="948"/>
      <c r="AN46" s="948"/>
      <c r="AO46" s="948"/>
      <c r="AP46" s="948"/>
      <c r="AQ46" s="948"/>
      <c r="AR46" s="948"/>
      <c r="AS46" s="948"/>
      <c r="AT46" s="948"/>
      <c r="AU46" s="948"/>
      <c r="AV46" s="948"/>
      <c r="AW46" s="948"/>
      <c r="AX46" s="948"/>
      <c r="AY46" s="948"/>
      <c r="AZ46" s="948"/>
    </row>
    <row r="47" spans="1:52" x14ac:dyDescent="0.25">
      <c r="F47" s="834"/>
      <c r="G47" s="834"/>
      <c r="H47" s="833"/>
      <c r="Q47" s="836"/>
      <c r="R47" s="836"/>
      <c r="S47" s="836"/>
      <c r="T47" s="836"/>
      <c r="U47" s="949" t="s">
        <v>821</v>
      </c>
      <c r="V47" s="949"/>
      <c r="W47" s="949"/>
      <c r="X47" s="949"/>
      <c r="Y47" s="949"/>
      <c r="Z47" s="949"/>
      <c r="AA47" s="949"/>
      <c r="AB47" s="949"/>
      <c r="AC47" s="949"/>
      <c r="AD47" s="949"/>
      <c r="AE47" s="949"/>
      <c r="AF47" s="949" t="s">
        <v>1978</v>
      </c>
      <c r="AG47" s="949"/>
      <c r="AH47" s="949"/>
      <c r="AI47" s="949"/>
      <c r="AJ47" s="949"/>
      <c r="AK47" s="949"/>
      <c r="AL47" s="949"/>
      <c r="AM47" s="949"/>
      <c r="AN47" s="949"/>
      <c r="AO47" s="949"/>
      <c r="AP47" s="949"/>
      <c r="AQ47" s="949" t="s">
        <v>826</v>
      </c>
      <c r="AR47" s="949"/>
      <c r="AS47" s="949"/>
      <c r="AT47" s="949"/>
      <c r="AU47" s="949"/>
      <c r="AV47" s="949"/>
      <c r="AW47" s="949"/>
      <c r="AX47" s="949"/>
      <c r="AY47" s="949"/>
      <c r="AZ47" s="949"/>
    </row>
    <row r="48" spans="1:52" ht="100.5" x14ac:dyDescent="0.25">
      <c r="F48" s="833"/>
      <c r="G48" s="834"/>
      <c r="H48" s="833"/>
      <c r="Q48" s="837" t="s">
        <v>1979</v>
      </c>
      <c r="R48" s="684" t="s">
        <v>1980</v>
      </c>
      <c r="S48" s="684" t="s">
        <v>825</v>
      </c>
      <c r="T48" s="838" t="s">
        <v>826</v>
      </c>
      <c r="U48" s="839" t="s">
        <v>505</v>
      </c>
      <c r="V48" s="839" t="s">
        <v>2027</v>
      </c>
      <c r="W48" s="839" t="s">
        <v>210</v>
      </c>
      <c r="X48" s="839" t="s">
        <v>367</v>
      </c>
      <c r="Y48" s="839" t="s">
        <v>1377</v>
      </c>
      <c r="Z48" s="839" t="s">
        <v>118</v>
      </c>
      <c r="AA48" s="839" t="s">
        <v>2041</v>
      </c>
      <c r="AB48" s="839" t="s">
        <v>2045</v>
      </c>
      <c r="AC48" s="839" t="s">
        <v>2048</v>
      </c>
      <c r="AD48" s="839" t="s">
        <v>136</v>
      </c>
      <c r="AE48" s="839" t="s">
        <v>2052</v>
      </c>
      <c r="AF48" s="839" t="s">
        <v>505</v>
      </c>
      <c r="AG48" s="839" t="s">
        <v>2027</v>
      </c>
      <c r="AH48" s="839" t="s">
        <v>210</v>
      </c>
      <c r="AI48" s="839" t="s">
        <v>367</v>
      </c>
      <c r="AJ48" s="839" t="s">
        <v>1377</v>
      </c>
      <c r="AK48" s="839" t="s">
        <v>118</v>
      </c>
      <c r="AL48" s="839" t="s">
        <v>2041</v>
      </c>
      <c r="AM48" s="839" t="s">
        <v>2045</v>
      </c>
      <c r="AN48" s="839" t="s">
        <v>2048</v>
      </c>
      <c r="AO48" s="839" t="s">
        <v>136</v>
      </c>
      <c r="AP48" s="839" t="s">
        <v>2052</v>
      </c>
      <c r="AQ48" s="685" t="s">
        <v>2082</v>
      </c>
      <c r="AR48" s="840" t="s">
        <v>448</v>
      </c>
      <c r="AS48" s="840" t="s">
        <v>437</v>
      </c>
      <c r="AT48" s="685" t="s">
        <v>542</v>
      </c>
      <c r="AU48" s="685" t="s">
        <v>2083</v>
      </c>
      <c r="AV48" s="685" t="s">
        <v>2084</v>
      </c>
      <c r="AW48" s="685" t="s">
        <v>2085</v>
      </c>
      <c r="AX48" s="685" t="s">
        <v>2086</v>
      </c>
      <c r="AY48" s="685" t="s">
        <v>2087</v>
      </c>
      <c r="AZ48" s="685"/>
    </row>
    <row r="49" spans="1:52" x14ac:dyDescent="0.25">
      <c r="Q49" s="671" t="s">
        <v>844</v>
      </c>
      <c r="R49" s="687">
        <f t="shared" ref="R49:R60" si="0">SUM(U49:AZ49)</f>
        <v>7</v>
      </c>
      <c r="S49" s="687">
        <f t="shared" ref="S49:S60" si="1">SUM(U49:AP49)</f>
        <v>4</v>
      </c>
      <c r="T49" s="675">
        <f t="shared" ref="T49:T61" si="2">SUM(AQ49:BA49)</f>
        <v>3</v>
      </c>
      <c r="U49" s="670"/>
      <c r="V49" s="670"/>
      <c r="W49" s="670">
        <v>1</v>
      </c>
      <c r="X49" s="670">
        <v>1</v>
      </c>
      <c r="Y49" s="670">
        <v>1</v>
      </c>
      <c r="Z49" s="670"/>
      <c r="AA49" s="670"/>
      <c r="AB49" s="670"/>
      <c r="AC49" s="670"/>
      <c r="AD49" s="670"/>
      <c r="AE49" s="670"/>
      <c r="AF49" s="670"/>
      <c r="AG49" s="670"/>
      <c r="AH49" s="670"/>
      <c r="AI49" s="670"/>
      <c r="AJ49" s="670"/>
      <c r="AK49" s="670"/>
      <c r="AL49" s="670">
        <v>1</v>
      </c>
      <c r="AM49" s="670"/>
      <c r="AN49" s="670"/>
      <c r="AO49" s="670"/>
      <c r="AP49" s="670"/>
      <c r="AQ49" s="675">
        <v>1</v>
      </c>
      <c r="AR49" s="675"/>
      <c r="AS49" s="675"/>
      <c r="AT49" s="675">
        <v>1</v>
      </c>
      <c r="AU49" s="675"/>
      <c r="AV49" s="675">
        <v>1</v>
      </c>
      <c r="AW49" s="675"/>
      <c r="AX49" s="675"/>
      <c r="AY49" s="675"/>
      <c r="AZ49" s="675"/>
    </row>
    <row r="50" spans="1:52" x14ac:dyDescent="0.25">
      <c r="Q50" s="841" t="s">
        <v>2088</v>
      </c>
      <c r="R50" s="687">
        <f t="shared" si="0"/>
        <v>6</v>
      </c>
      <c r="S50" s="687">
        <f t="shared" si="1"/>
        <v>5</v>
      </c>
      <c r="T50" s="675">
        <f t="shared" si="2"/>
        <v>1</v>
      </c>
      <c r="U50" s="670">
        <v>1</v>
      </c>
      <c r="V50" s="670"/>
      <c r="W50" s="670"/>
      <c r="X50" s="670">
        <v>1</v>
      </c>
      <c r="Y50" s="670"/>
      <c r="Z50" s="670">
        <v>1</v>
      </c>
      <c r="AA50" s="682">
        <v>1</v>
      </c>
      <c r="AB50" s="682"/>
      <c r="AC50" s="682"/>
      <c r="AD50" s="682"/>
      <c r="AE50" s="682"/>
      <c r="AF50" s="682">
        <v>1</v>
      </c>
      <c r="AG50" s="682"/>
      <c r="AH50" s="682"/>
      <c r="AI50" s="682"/>
      <c r="AJ50" s="682"/>
      <c r="AK50" s="682"/>
      <c r="AL50" s="682"/>
      <c r="AM50" s="682"/>
      <c r="AN50" s="682"/>
      <c r="AO50" s="682"/>
      <c r="AP50" s="682"/>
      <c r="AQ50" s="675"/>
      <c r="AR50" s="675"/>
      <c r="AS50" s="675"/>
      <c r="AT50" s="675">
        <v>1</v>
      </c>
      <c r="AU50" s="675"/>
      <c r="AV50" s="675"/>
      <c r="AW50" s="675"/>
      <c r="AX50" s="675"/>
      <c r="AY50" s="675"/>
      <c r="AZ50" s="675"/>
    </row>
    <row r="51" spans="1:52" x14ac:dyDescent="0.25">
      <c r="Q51" s="671" t="s">
        <v>1653</v>
      </c>
      <c r="R51" s="687">
        <f t="shared" si="0"/>
        <v>5</v>
      </c>
      <c r="S51" s="687">
        <f t="shared" si="1"/>
        <v>2</v>
      </c>
      <c r="T51" s="675">
        <f t="shared" si="2"/>
        <v>3</v>
      </c>
      <c r="U51" s="670"/>
      <c r="V51" s="670"/>
      <c r="W51" s="670"/>
      <c r="X51" s="670"/>
      <c r="Y51" s="670"/>
      <c r="Z51" s="670"/>
      <c r="AA51" s="670">
        <v>1</v>
      </c>
      <c r="AB51" s="670"/>
      <c r="AC51" s="670"/>
      <c r="AD51" s="670"/>
      <c r="AE51" s="670"/>
      <c r="AF51" s="670"/>
      <c r="AG51" s="670">
        <v>1</v>
      </c>
      <c r="AH51" s="670"/>
      <c r="AI51" s="670"/>
      <c r="AJ51" s="670"/>
      <c r="AK51" s="670"/>
      <c r="AL51" s="670"/>
      <c r="AM51" s="670"/>
      <c r="AN51" s="670"/>
      <c r="AO51" s="670"/>
      <c r="AP51" s="670"/>
      <c r="AQ51" s="675">
        <v>2</v>
      </c>
      <c r="AR51" s="675"/>
      <c r="AS51" s="675"/>
      <c r="AT51" s="675">
        <v>1</v>
      </c>
      <c r="AU51" s="675"/>
      <c r="AV51" s="675"/>
      <c r="AW51" s="675"/>
      <c r="AX51" s="675"/>
      <c r="AY51" s="675"/>
      <c r="AZ51" s="675"/>
    </row>
    <row r="52" spans="1:52" x14ac:dyDescent="0.25">
      <c r="A52" s="1"/>
      <c r="B52" s="1"/>
      <c r="Q52" s="841" t="s">
        <v>2089</v>
      </c>
      <c r="R52" s="687">
        <f t="shared" si="0"/>
        <v>3</v>
      </c>
      <c r="S52" s="687">
        <f t="shared" si="1"/>
        <v>2</v>
      </c>
      <c r="T52" s="675">
        <f t="shared" si="2"/>
        <v>1</v>
      </c>
      <c r="U52" s="670"/>
      <c r="V52" s="670"/>
      <c r="W52" s="670"/>
      <c r="X52" s="670"/>
      <c r="Y52" s="670"/>
      <c r="Z52" s="670"/>
      <c r="AA52" s="670"/>
      <c r="AB52" s="670"/>
      <c r="AC52" s="670"/>
      <c r="AD52" s="670"/>
      <c r="AE52" s="670"/>
      <c r="AF52" s="670"/>
      <c r="AG52" s="670"/>
      <c r="AH52" s="670"/>
      <c r="AI52" s="670"/>
      <c r="AJ52" s="670"/>
      <c r="AK52" s="670"/>
      <c r="AL52" s="670"/>
      <c r="AM52" s="670"/>
      <c r="AN52" s="670"/>
      <c r="AO52" s="670"/>
      <c r="AP52" s="670">
        <v>2</v>
      </c>
      <c r="AQ52" s="675"/>
      <c r="AR52" s="675"/>
      <c r="AS52" s="675"/>
      <c r="AT52" s="675">
        <v>1</v>
      </c>
      <c r="AU52" s="675"/>
      <c r="AV52" s="675"/>
      <c r="AW52" s="675"/>
      <c r="AX52" s="675"/>
      <c r="AY52" s="675"/>
      <c r="AZ52" s="675"/>
    </row>
    <row r="53" spans="1:52" x14ac:dyDescent="0.25">
      <c r="A53" s="835"/>
      <c r="B53" s="1"/>
      <c r="C53" s="835"/>
      <c r="Q53" s="842" t="s">
        <v>1711</v>
      </c>
      <c r="R53" s="687">
        <f t="shared" si="0"/>
        <v>2</v>
      </c>
      <c r="S53" s="687">
        <f t="shared" si="1"/>
        <v>1</v>
      </c>
      <c r="T53" s="675">
        <f t="shared" si="2"/>
        <v>1</v>
      </c>
      <c r="U53" s="670">
        <v>1</v>
      </c>
      <c r="V53" s="670"/>
      <c r="W53" s="670"/>
      <c r="X53" s="670"/>
      <c r="Y53" s="670"/>
      <c r="Z53" s="670"/>
      <c r="AA53" s="670"/>
      <c r="AB53" s="670"/>
      <c r="AC53" s="670"/>
      <c r="AD53" s="670"/>
      <c r="AE53" s="670"/>
      <c r="AF53" s="670"/>
      <c r="AG53" s="670"/>
      <c r="AH53" s="670"/>
      <c r="AI53" s="670"/>
      <c r="AJ53" s="670"/>
      <c r="AK53" s="670"/>
      <c r="AL53" s="670"/>
      <c r="AM53" s="670"/>
      <c r="AN53" s="670"/>
      <c r="AO53" s="670"/>
      <c r="AP53" s="670"/>
      <c r="AQ53" s="675"/>
      <c r="AR53" s="675"/>
      <c r="AS53" s="675"/>
      <c r="AT53" s="675"/>
      <c r="AU53" s="675"/>
      <c r="AV53" s="675"/>
      <c r="AW53" s="675"/>
      <c r="AX53" s="675"/>
      <c r="AY53" s="675">
        <v>1</v>
      </c>
      <c r="AZ53" s="675"/>
    </row>
    <row r="54" spans="1:52" x14ac:dyDescent="0.25">
      <c r="A54" s="835"/>
      <c r="B54" s="1"/>
      <c r="C54" s="835"/>
      <c r="Q54" s="671" t="s">
        <v>1996</v>
      </c>
      <c r="R54" s="687">
        <f t="shared" si="0"/>
        <v>2</v>
      </c>
      <c r="S54" s="687">
        <f t="shared" si="1"/>
        <v>2</v>
      </c>
      <c r="T54" s="675">
        <f t="shared" si="2"/>
        <v>0</v>
      </c>
      <c r="U54" s="670"/>
      <c r="V54" s="670"/>
      <c r="W54" s="670"/>
      <c r="X54" s="670"/>
      <c r="Y54" s="670"/>
      <c r="Z54" s="670"/>
      <c r="AA54" s="670"/>
      <c r="AB54" s="670"/>
      <c r="AC54" s="670"/>
      <c r="AD54" s="670">
        <v>1</v>
      </c>
      <c r="AE54" s="670"/>
      <c r="AF54" s="670"/>
      <c r="AG54" s="670"/>
      <c r="AH54" s="670"/>
      <c r="AI54" s="670">
        <v>1</v>
      </c>
      <c r="AJ54" s="670"/>
      <c r="AK54" s="670"/>
      <c r="AL54" s="670"/>
      <c r="AM54" s="670"/>
      <c r="AN54" s="670"/>
      <c r="AO54" s="670"/>
      <c r="AP54" s="670"/>
      <c r="AQ54" s="675"/>
      <c r="AR54" s="675"/>
      <c r="AS54" s="675"/>
      <c r="AT54" s="675"/>
      <c r="AU54" s="675"/>
      <c r="AV54" s="675"/>
      <c r="AW54" s="675"/>
      <c r="AX54" s="675"/>
      <c r="AY54" s="675"/>
      <c r="AZ54" s="675"/>
    </row>
    <row r="55" spans="1:52" x14ac:dyDescent="0.25">
      <c r="A55" s="835"/>
      <c r="B55" s="1"/>
      <c r="Q55" s="671" t="s">
        <v>2090</v>
      </c>
      <c r="R55" s="687">
        <f t="shared" si="0"/>
        <v>2</v>
      </c>
      <c r="S55" s="687">
        <f t="shared" si="1"/>
        <v>1</v>
      </c>
      <c r="T55" s="675">
        <f t="shared" si="2"/>
        <v>1</v>
      </c>
      <c r="U55" s="670"/>
      <c r="V55" s="670"/>
      <c r="W55" s="670"/>
      <c r="X55" s="670"/>
      <c r="Y55" s="670"/>
      <c r="Z55" s="670"/>
      <c r="AA55" s="670"/>
      <c r="AB55" s="670"/>
      <c r="AC55" s="670"/>
      <c r="AD55" s="670"/>
      <c r="AE55" s="670"/>
      <c r="AF55" s="670"/>
      <c r="AG55" s="670"/>
      <c r="AH55" s="843"/>
      <c r="AI55" s="670"/>
      <c r="AJ55" s="670"/>
      <c r="AK55" s="670"/>
      <c r="AL55" s="670"/>
      <c r="AM55" s="670"/>
      <c r="AN55" s="670"/>
      <c r="AO55" s="670">
        <v>1</v>
      </c>
      <c r="AP55" s="670"/>
      <c r="AQ55" s="675"/>
      <c r="AR55" s="675"/>
      <c r="AS55" s="675"/>
      <c r="AT55" s="675"/>
      <c r="AU55" s="675"/>
      <c r="AV55" s="675"/>
      <c r="AW55" s="675">
        <v>1</v>
      </c>
      <c r="AX55" s="675"/>
      <c r="AY55" s="675"/>
      <c r="AZ55" s="675"/>
    </row>
    <row r="56" spans="1:52" x14ac:dyDescent="0.25">
      <c r="A56" s="835"/>
      <c r="B56" s="1"/>
      <c r="Q56" s="671" t="s">
        <v>840</v>
      </c>
      <c r="R56" s="687">
        <f t="shared" si="0"/>
        <v>1</v>
      </c>
      <c r="S56" s="687">
        <f t="shared" si="1"/>
        <v>0</v>
      </c>
      <c r="T56" s="675">
        <f t="shared" si="2"/>
        <v>1</v>
      </c>
      <c r="U56" s="844"/>
      <c r="V56" s="844"/>
      <c r="W56" s="844"/>
      <c r="X56" s="844"/>
      <c r="Y56" s="670"/>
      <c r="Z56" s="670"/>
      <c r="AA56" s="670"/>
      <c r="AB56" s="670"/>
      <c r="AC56" s="670"/>
      <c r="AD56" s="670"/>
      <c r="AE56" s="670"/>
      <c r="AF56" s="670"/>
      <c r="AG56" s="670"/>
      <c r="AH56" s="670"/>
      <c r="AI56" s="670"/>
      <c r="AJ56" s="670"/>
      <c r="AK56" s="670"/>
      <c r="AL56" s="670"/>
      <c r="AM56" s="670"/>
      <c r="AN56" s="670"/>
      <c r="AO56" s="670"/>
      <c r="AP56" s="670"/>
      <c r="AQ56" s="675">
        <v>1</v>
      </c>
      <c r="AR56" s="675"/>
      <c r="AS56" s="675"/>
      <c r="AT56" s="675"/>
      <c r="AU56" s="675"/>
      <c r="AV56" s="675"/>
      <c r="AW56" s="675"/>
      <c r="AX56" s="675"/>
      <c r="AY56" s="675"/>
      <c r="AZ56" s="675"/>
    </row>
    <row r="57" spans="1:52" x14ac:dyDescent="0.25">
      <c r="A57" s="835"/>
      <c r="B57" s="1"/>
      <c r="Q57" s="676" t="s">
        <v>1995</v>
      </c>
      <c r="R57" s="687">
        <f t="shared" si="0"/>
        <v>1</v>
      </c>
      <c r="S57" s="687">
        <f t="shared" si="1"/>
        <v>0</v>
      </c>
      <c r="T57" s="675">
        <f t="shared" si="2"/>
        <v>1</v>
      </c>
      <c r="U57" s="670"/>
      <c r="V57" s="670"/>
      <c r="W57" s="670"/>
      <c r="X57" s="670"/>
      <c r="Y57" s="670"/>
      <c r="Z57" s="670"/>
      <c r="AA57" s="670"/>
      <c r="AB57" s="670"/>
      <c r="AC57" s="670"/>
      <c r="AD57" s="670"/>
      <c r="AE57" s="670"/>
      <c r="AF57" s="670"/>
      <c r="AG57" s="670"/>
      <c r="AH57" s="670"/>
      <c r="AI57" s="670"/>
      <c r="AJ57" s="670"/>
      <c r="AK57" s="670"/>
      <c r="AL57" s="670"/>
      <c r="AM57" s="670"/>
      <c r="AN57" s="670"/>
      <c r="AO57" s="670"/>
      <c r="AP57" s="670"/>
      <c r="AQ57" s="675"/>
      <c r="AR57" s="675"/>
      <c r="AS57" s="675"/>
      <c r="AT57" s="675"/>
      <c r="AU57" s="675">
        <v>1</v>
      </c>
      <c r="AV57" s="675"/>
      <c r="AW57" s="675"/>
      <c r="AX57" s="675"/>
      <c r="AY57" s="675"/>
      <c r="AZ57" s="675"/>
    </row>
    <row r="58" spans="1:52" x14ac:dyDescent="0.25">
      <c r="Q58" s="842" t="s">
        <v>1821</v>
      </c>
      <c r="R58" s="687">
        <f t="shared" si="0"/>
        <v>1</v>
      </c>
      <c r="S58" s="687">
        <f t="shared" si="1"/>
        <v>1</v>
      </c>
      <c r="T58" s="675">
        <f t="shared" si="2"/>
        <v>0</v>
      </c>
      <c r="U58" s="670"/>
      <c r="V58" s="670"/>
      <c r="W58" s="670"/>
      <c r="X58" s="670"/>
      <c r="Y58" s="670"/>
      <c r="Z58" s="670"/>
      <c r="AA58" s="670"/>
      <c r="AB58" s="670"/>
      <c r="AC58" s="670"/>
      <c r="AD58" s="670"/>
      <c r="AE58" s="670"/>
      <c r="AF58" s="670">
        <v>1</v>
      </c>
      <c r="AG58" s="670"/>
      <c r="AH58" s="670"/>
      <c r="AI58" s="670"/>
      <c r="AJ58" s="670"/>
      <c r="AK58" s="670"/>
      <c r="AL58" s="670"/>
      <c r="AM58" s="670"/>
      <c r="AN58" s="670"/>
      <c r="AO58" s="670"/>
      <c r="AP58" s="670"/>
      <c r="AQ58" s="675"/>
      <c r="AR58" s="675"/>
      <c r="AS58" s="675"/>
      <c r="AT58" s="675"/>
      <c r="AU58" s="675"/>
      <c r="AV58" s="675"/>
      <c r="AW58" s="675"/>
      <c r="AX58" s="675"/>
      <c r="AY58" s="675"/>
      <c r="AZ58" s="675"/>
    </row>
    <row r="59" spans="1:52" x14ac:dyDescent="0.25">
      <c r="Q59" s="676" t="s">
        <v>1898</v>
      </c>
      <c r="R59" s="687">
        <f t="shared" si="0"/>
        <v>1</v>
      </c>
      <c r="S59" s="687">
        <f t="shared" si="1"/>
        <v>1</v>
      </c>
      <c r="T59" s="675">
        <f t="shared" si="2"/>
        <v>0</v>
      </c>
      <c r="U59" s="670"/>
      <c r="V59" s="670"/>
      <c r="W59" s="670"/>
      <c r="X59" s="670"/>
      <c r="Y59" s="670"/>
      <c r="Z59" s="670"/>
      <c r="AA59" s="670"/>
      <c r="AB59" s="670"/>
      <c r="AC59" s="670"/>
      <c r="AD59" s="670"/>
      <c r="AE59" s="670">
        <v>1</v>
      </c>
      <c r="AF59" s="670"/>
      <c r="AG59" s="670"/>
      <c r="AH59" s="670"/>
      <c r="AI59" s="670"/>
      <c r="AJ59" s="670"/>
      <c r="AK59" s="670"/>
      <c r="AL59" s="670"/>
      <c r="AM59" s="670"/>
      <c r="AN59" s="670"/>
      <c r="AO59" s="670"/>
      <c r="AP59" s="670"/>
      <c r="AQ59" s="675"/>
      <c r="AR59" s="675"/>
      <c r="AS59" s="675"/>
      <c r="AT59" s="675"/>
      <c r="AU59" s="675"/>
      <c r="AV59" s="675"/>
      <c r="AW59" s="675"/>
      <c r="AX59" s="675"/>
      <c r="AY59" s="675"/>
      <c r="AZ59" s="675"/>
    </row>
    <row r="60" spans="1:52" x14ac:dyDescent="0.25">
      <c r="Q60" s="676" t="s">
        <v>1404</v>
      </c>
      <c r="R60" s="687">
        <f t="shared" si="0"/>
        <v>1</v>
      </c>
      <c r="S60" s="687">
        <f t="shared" si="1"/>
        <v>1</v>
      </c>
      <c r="T60" s="675">
        <f t="shared" si="2"/>
        <v>0</v>
      </c>
      <c r="U60" s="670"/>
      <c r="V60" s="670"/>
      <c r="W60" s="670"/>
      <c r="X60" s="670"/>
      <c r="Y60" s="670"/>
      <c r="Z60" s="670"/>
      <c r="AA60" s="670"/>
      <c r="AB60" s="670"/>
      <c r="AC60" s="670"/>
      <c r="AD60" s="670"/>
      <c r="AE60" s="670"/>
      <c r="AF60" s="670"/>
      <c r="AG60" s="670"/>
      <c r="AH60" s="670"/>
      <c r="AI60" s="670"/>
      <c r="AJ60" s="670">
        <v>1</v>
      </c>
      <c r="AK60" s="670"/>
      <c r="AL60" s="670"/>
      <c r="AM60" s="670"/>
      <c r="AN60" s="670"/>
      <c r="AO60" s="670"/>
      <c r="AP60" s="670"/>
      <c r="AQ60" s="675"/>
      <c r="AR60" s="675"/>
      <c r="AS60" s="675"/>
      <c r="AT60" s="675"/>
      <c r="AU60" s="675"/>
      <c r="AV60" s="675"/>
      <c r="AW60" s="675"/>
      <c r="AX60" s="675"/>
      <c r="AY60" s="675"/>
      <c r="AZ60" s="675"/>
    </row>
    <row r="61" spans="1:52" x14ac:dyDescent="0.25">
      <c r="Q61" s="845" t="s">
        <v>1997</v>
      </c>
      <c r="R61" s="846">
        <f>SUM(U61:BA61)</f>
        <v>32</v>
      </c>
      <c r="S61" s="846">
        <f>SUM(S49:S60)</f>
        <v>20</v>
      </c>
      <c r="T61" s="675">
        <f t="shared" si="2"/>
        <v>12</v>
      </c>
      <c r="U61" s="847">
        <f t="shared" ref="U61:AZ61" si="3">SUM(U49:U60)</f>
        <v>2</v>
      </c>
      <c r="V61" s="847">
        <f t="shared" si="3"/>
        <v>0</v>
      </c>
      <c r="W61" s="847">
        <f t="shared" si="3"/>
        <v>1</v>
      </c>
      <c r="X61" s="847">
        <f t="shared" si="3"/>
        <v>2</v>
      </c>
      <c r="Y61" s="847">
        <f t="shared" si="3"/>
        <v>1</v>
      </c>
      <c r="Z61" s="847">
        <f t="shared" si="3"/>
        <v>1</v>
      </c>
      <c r="AA61" s="847">
        <f t="shared" si="3"/>
        <v>2</v>
      </c>
      <c r="AB61" s="847">
        <f t="shared" si="3"/>
        <v>0</v>
      </c>
      <c r="AC61" s="847">
        <f t="shared" si="3"/>
        <v>0</v>
      </c>
      <c r="AD61" s="847">
        <f t="shared" si="3"/>
        <v>1</v>
      </c>
      <c r="AE61" s="847">
        <f t="shared" si="3"/>
        <v>1</v>
      </c>
      <c r="AF61" s="847">
        <f t="shared" si="3"/>
        <v>2</v>
      </c>
      <c r="AG61" s="847">
        <f t="shared" si="3"/>
        <v>1</v>
      </c>
      <c r="AH61" s="847">
        <f t="shared" si="3"/>
        <v>0</v>
      </c>
      <c r="AI61" s="847">
        <f t="shared" si="3"/>
        <v>1</v>
      </c>
      <c r="AJ61" s="847">
        <f t="shared" si="3"/>
        <v>1</v>
      </c>
      <c r="AK61" s="847">
        <f t="shared" si="3"/>
        <v>0</v>
      </c>
      <c r="AL61" s="847">
        <f t="shared" si="3"/>
        <v>1</v>
      </c>
      <c r="AM61" s="847">
        <f t="shared" si="3"/>
        <v>0</v>
      </c>
      <c r="AN61" s="847">
        <f t="shared" si="3"/>
        <v>0</v>
      </c>
      <c r="AO61" s="847">
        <f t="shared" si="3"/>
        <v>1</v>
      </c>
      <c r="AP61" s="847">
        <f t="shared" si="3"/>
        <v>2</v>
      </c>
      <c r="AQ61" s="847">
        <f t="shared" si="3"/>
        <v>4</v>
      </c>
      <c r="AR61" s="847">
        <f t="shared" si="3"/>
        <v>0</v>
      </c>
      <c r="AS61" s="847">
        <f t="shared" si="3"/>
        <v>0</v>
      </c>
      <c r="AT61" s="847">
        <f t="shared" si="3"/>
        <v>4</v>
      </c>
      <c r="AU61" s="847">
        <f t="shared" si="3"/>
        <v>1</v>
      </c>
      <c r="AV61" s="847">
        <f t="shared" si="3"/>
        <v>1</v>
      </c>
      <c r="AW61" s="847">
        <f t="shared" si="3"/>
        <v>1</v>
      </c>
      <c r="AX61" s="847">
        <f t="shared" si="3"/>
        <v>0</v>
      </c>
      <c r="AY61" s="847">
        <f t="shared" si="3"/>
        <v>1</v>
      </c>
      <c r="AZ61" s="847">
        <f t="shared" si="3"/>
        <v>0</v>
      </c>
    </row>
    <row r="63" spans="1:52" x14ac:dyDescent="0.25">
      <c r="Q63" s="948" t="s">
        <v>2091</v>
      </c>
      <c r="R63" s="948"/>
      <c r="S63" s="948"/>
      <c r="T63" s="948"/>
      <c r="U63" s="948"/>
      <c r="V63" s="948"/>
      <c r="W63" s="948"/>
      <c r="X63" s="948"/>
      <c r="Y63" s="948"/>
      <c r="Z63" s="948"/>
      <c r="AA63" s="948"/>
      <c r="AB63" s="948"/>
      <c r="AC63" s="948"/>
      <c r="AD63" s="948"/>
      <c r="AE63" s="948"/>
      <c r="AF63" s="948"/>
      <c r="AG63" s="948"/>
      <c r="AH63" s="948"/>
      <c r="AI63" s="948"/>
      <c r="AJ63" s="948"/>
      <c r="AK63" s="948"/>
      <c r="AL63" s="948"/>
      <c r="AM63" s="948"/>
      <c r="AN63" s="948"/>
      <c r="AO63" s="948"/>
      <c r="AP63" s="948"/>
      <c r="AQ63" s="488"/>
      <c r="AR63" s="488"/>
      <c r="AS63" s="488"/>
      <c r="AT63" s="488"/>
      <c r="AU63" s="488"/>
      <c r="AV63" s="488"/>
      <c r="AW63" s="488"/>
    </row>
    <row r="64" spans="1:52" x14ac:dyDescent="0.25">
      <c r="Q64" s="836"/>
      <c r="R64" s="836"/>
      <c r="S64" s="836"/>
      <c r="T64" s="836"/>
      <c r="U64" s="949" t="s">
        <v>821</v>
      </c>
      <c r="V64" s="949"/>
      <c r="W64" s="949"/>
      <c r="X64" s="949"/>
      <c r="Y64" s="949"/>
      <c r="Z64" s="949"/>
      <c r="AA64" s="949"/>
      <c r="AB64" s="949"/>
      <c r="AC64" s="949"/>
      <c r="AD64" s="949"/>
      <c r="AE64" s="949"/>
      <c r="AF64" s="949" t="s">
        <v>1978</v>
      </c>
      <c r="AG64" s="949"/>
      <c r="AH64" s="949"/>
      <c r="AI64" s="949"/>
      <c r="AJ64" s="949"/>
      <c r="AK64" s="949"/>
      <c r="AL64" s="949"/>
      <c r="AM64" s="949"/>
      <c r="AN64" s="949"/>
      <c r="AO64" s="949"/>
      <c r="AP64" s="949"/>
      <c r="AQ64" s="932"/>
      <c r="AR64" s="932"/>
      <c r="AS64" s="932"/>
      <c r="AT64" s="932"/>
      <c r="AU64" s="932"/>
      <c r="AV64" s="932"/>
    </row>
    <row r="65" spans="17:49" ht="97.5" x14ac:dyDescent="0.25">
      <c r="Q65" s="837" t="s">
        <v>1979</v>
      </c>
      <c r="R65" s="684"/>
      <c r="S65" s="684" t="s">
        <v>825</v>
      </c>
      <c r="T65" s="685"/>
      <c r="U65" s="839" t="s">
        <v>2022</v>
      </c>
      <c r="V65" s="839" t="s">
        <v>1412</v>
      </c>
      <c r="W65" s="839" t="s">
        <v>2031</v>
      </c>
      <c r="X65" s="839" t="s">
        <v>2034</v>
      </c>
      <c r="Y65" s="839" t="s">
        <v>2035</v>
      </c>
      <c r="Z65" s="839" t="s">
        <v>1399</v>
      </c>
      <c r="AA65" s="839" t="s">
        <v>2042</v>
      </c>
      <c r="AB65" s="839" t="s">
        <v>447</v>
      </c>
      <c r="AC65" s="839" t="s">
        <v>2049</v>
      </c>
      <c r="AD65" s="839" t="s">
        <v>1774</v>
      </c>
      <c r="AE65" s="839" t="s">
        <v>2053</v>
      </c>
      <c r="AF65" s="839" t="s">
        <v>2022</v>
      </c>
      <c r="AG65" s="839" t="s">
        <v>1412</v>
      </c>
      <c r="AH65" s="839" t="s">
        <v>2031</v>
      </c>
      <c r="AI65" s="839" t="s">
        <v>2034</v>
      </c>
      <c r="AJ65" s="839" t="s">
        <v>2035</v>
      </c>
      <c r="AK65" s="839" t="s">
        <v>1399</v>
      </c>
      <c r="AL65" s="839" t="s">
        <v>2042</v>
      </c>
      <c r="AM65" s="839" t="s">
        <v>447</v>
      </c>
      <c r="AN65" s="839" t="s">
        <v>2049</v>
      </c>
      <c r="AO65" s="839" t="s">
        <v>1774</v>
      </c>
      <c r="AP65" s="839" t="s">
        <v>2053</v>
      </c>
      <c r="AQ65" s="142"/>
      <c r="AR65" s="142"/>
      <c r="AS65" s="142"/>
      <c r="AT65" s="142"/>
      <c r="AU65" s="142"/>
      <c r="AV65" s="142"/>
      <c r="AW65" s="142"/>
    </row>
    <row r="66" spans="17:49" x14ac:dyDescent="0.25">
      <c r="Q66" s="671" t="s">
        <v>840</v>
      </c>
      <c r="R66" s="687"/>
      <c r="S66" s="687">
        <f t="shared" ref="S66:S81" si="4">SUM(U66:AP66)</f>
        <v>8</v>
      </c>
      <c r="T66" s="675"/>
      <c r="U66" s="848"/>
      <c r="V66" s="848"/>
      <c r="W66" s="848"/>
      <c r="X66" s="682"/>
      <c r="Y66" s="682"/>
      <c r="Z66" s="682">
        <v>1</v>
      </c>
      <c r="AA66" s="682"/>
      <c r="AB66" s="682"/>
      <c r="AC66" s="682">
        <v>2</v>
      </c>
      <c r="AD66" s="682"/>
      <c r="AE66" s="848"/>
      <c r="AF66" s="682">
        <v>1</v>
      </c>
      <c r="AG66" s="682">
        <v>1</v>
      </c>
      <c r="AH66" s="682"/>
      <c r="AI66" s="682">
        <v>1</v>
      </c>
      <c r="AJ66" s="682">
        <v>1</v>
      </c>
      <c r="AK66" s="682">
        <v>1</v>
      </c>
      <c r="AL66" s="682"/>
      <c r="AM66" s="682"/>
      <c r="AN66" s="682"/>
      <c r="AO66" s="682"/>
      <c r="AP66" s="682"/>
      <c r="AQ66" s="143"/>
      <c r="AR66" s="143"/>
      <c r="AS66" s="143"/>
      <c r="AT66" s="143"/>
      <c r="AU66" s="143"/>
      <c r="AV66" s="143"/>
      <c r="AW66" s="143"/>
    </row>
    <row r="67" spans="17:49" x14ac:dyDescent="0.25">
      <c r="Q67" s="849" t="s">
        <v>2006</v>
      </c>
      <c r="R67" s="687"/>
      <c r="S67" s="687">
        <f t="shared" si="4"/>
        <v>5</v>
      </c>
      <c r="T67" s="675"/>
      <c r="U67" s="682"/>
      <c r="V67" s="682">
        <v>1</v>
      </c>
      <c r="W67" s="682"/>
      <c r="X67" s="682"/>
      <c r="Y67" s="682">
        <v>1</v>
      </c>
      <c r="Z67" s="682">
        <v>1</v>
      </c>
      <c r="AA67" s="682"/>
      <c r="AB67" s="682"/>
      <c r="AC67" s="682"/>
      <c r="AD67" s="682"/>
      <c r="AE67" s="682"/>
      <c r="AF67" s="682"/>
      <c r="AG67" s="682"/>
      <c r="AH67" s="682"/>
      <c r="AI67" s="682"/>
      <c r="AJ67" s="682"/>
      <c r="AK67" s="682"/>
      <c r="AL67" s="682"/>
      <c r="AM67" s="682"/>
      <c r="AN67" s="682"/>
      <c r="AO67" s="682">
        <v>2</v>
      </c>
      <c r="AP67" s="682"/>
      <c r="AQ67" s="143"/>
      <c r="AR67" s="143"/>
      <c r="AS67" s="143"/>
      <c r="AT67" s="143"/>
      <c r="AU67" s="143"/>
      <c r="AV67" s="143"/>
      <c r="AW67" s="143"/>
    </row>
    <row r="68" spans="17:49" x14ac:dyDescent="0.25">
      <c r="Q68" s="850" t="s">
        <v>2092</v>
      </c>
      <c r="R68" s="687"/>
      <c r="S68" s="687">
        <f t="shared" si="4"/>
        <v>3</v>
      </c>
      <c r="T68" s="675"/>
      <c r="U68" s="682"/>
      <c r="V68" s="682"/>
      <c r="W68" s="682"/>
      <c r="X68" s="682"/>
      <c r="Y68" s="682"/>
      <c r="Z68" s="682"/>
      <c r="AA68" s="682"/>
      <c r="AB68" s="682"/>
      <c r="AC68" s="682">
        <v>1</v>
      </c>
      <c r="AD68" s="682">
        <v>1</v>
      </c>
      <c r="AE68" s="682"/>
      <c r="AF68" s="682"/>
      <c r="AG68" s="682"/>
      <c r="AH68" s="682"/>
      <c r="AI68" s="682"/>
      <c r="AJ68" s="682"/>
      <c r="AK68" s="682"/>
      <c r="AL68" s="682"/>
      <c r="AM68" s="682"/>
      <c r="AN68" s="682"/>
      <c r="AO68" s="682"/>
      <c r="AP68" s="682">
        <v>1</v>
      </c>
      <c r="AQ68" s="143"/>
      <c r="AR68" s="143"/>
      <c r="AS68" s="143"/>
      <c r="AT68" s="143"/>
      <c r="AU68" s="143"/>
      <c r="AV68" s="143"/>
      <c r="AW68" s="143"/>
    </row>
    <row r="69" spans="17:49" x14ac:dyDescent="0.25">
      <c r="Q69" s="850" t="s">
        <v>2093</v>
      </c>
      <c r="R69" s="687"/>
      <c r="S69" s="687">
        <f t="shared" si="4"/>
        <v>3</v>
      </c>
      <c r="T69" s="675"/>
      <c r="U69" s="682"/>
      <c r="V69" s="682"/>
      <c r="W69" s="682"/>
      <c r="X69" s="682"/>
      <c r="Y69" s="682"/>
      <c r="Z69" s="682"/>
      <c r="AA69" s="682"/>
      <c r="AB69" s="682"/>
      <c r="AC69" s="682"/>
      <c r="AD69" s="682"/>
      <c r="AE69" s="682"/>
      <c r="AF69" s="682"/>
      <c r="AG69" s="682">
        <v>2</v>
      </c>
      <c r="AH69" s="682"/>
      <c r="AI69" s="682"/>
      <c r="AJ69" s="682"/>
      <c r="AK69" s="682"/>
      <c r="AL69" s="682"/>
      <c r="AM69" s="682"/>
      <c r="AN69" s="682"/>
      <c r="AO69" s="682"/>
      <c r="AP69" s="682">
        <v>1</v>
      </c>
      <c r="AQ69" s="143"/>
      <c r="AR69" s="143"/>
      <c r="AS69" s="143"/>
      <c r="AT69" s="143"/>
      <c r="AU69" s="143"/>
      <c r="AV69" s="143"/>
      <c r="AW69" s="143"/>
    </row>
    <row r="70" spans="17:49" x14ac:dyDescent="0.25">
      <c r="Q70" s="851" t="s">
        <v>2094</v>
      </c>
      <c r="R70" s="687"/>
      <c r="S70" s="687">
        <f t="shared" si="4"/>
        <v>2</v>
      </c>
      <c r="T70" s="675"/>
      <c r="U70" s="682"/>
      <c r="V70" s="682">
        <v>1</v>
      </c>
      <c r="W70" s="682"/>
      <c r="X70" s="682"/>
      <c r="Y70" s="682"/>
      <c r="Z70" s="682"/>
      <c r="AA70" s="682"/>
      <c r="AB70" s="682"/>
      <c r="AC70" s="682">
        <v>1</v>
      </c>
      <c r="AD70" s="682"/>
      <c r="AE70" s="682"/>
      <c r="AF70" s="682"/>
      <c r="AG70" s="682"/>
      <c r="AH70" s="682"/>
      <c r="AI70" s="682"/>
      <c r="AJ70" s="682"/>
      <c r="AK70" s="682"/>
      <c r="AL70" s="682"/>
      <c r="AM70" s="682"/>
      <c r="AN70" s="682"/>
      <c r="AO70" s="682"/>
      <c r="AP70" s="682"/>
      <c r="AQ70" s="143"/>
      <c r="AR70" s="143"/>
      <c r="AS70" s="143"/>
      <c r="AT70" s="143"/>
      <c r="AU70" s="143"/>
      <c r="AV70" s="143"/>
      <c r="AW70" s="143"/>
    </row>
    <row r="71" spans="17:49" x14ac:dyDescent="0.25">
      <c r="Q71" s="671" t="s">
        <v>848</v>
      </c>
      <c r="R71" s="687"/>
      <c r="S71" s="687">
        <f t="shared" si="4"/>
        <v>2</v>
      </c>
      <c r="T71" s="675"/>
      <c r="U71" s="682"/>
      <c r="V71" s="682"/>
      <c r="W71" s="682"/>
      <c r="X71" s="682">
        <v>1</v>
      </c>
      <c r="Y71" s="682"/>
      <c r="Z71" s="682"/>
      <c r="AA71" s="682"/>
      <c r="AB71" s="682">
        <v>1</v>
      </c>
      <c r="AC71" s="682"/>
      <c r="AD71" s="682"/>
      <c r="AE71" s="682"/>
      <c r="AF71" s="682"/>
      <c r="AG71" s="682"/>
      <c r="AH71" s="682"/>
      <c r="AI71" s="682"/>
      <c r="AJ71" s="682"/>
      <c r="AK71" s="682"/>
      <c r="AL71" s="682"/>
      <c r="AM71" s="682"/>
      <c r="AN71" s="682"/>
      <c r="AO71" s="682"/>
      <c r="AP71" s="682"/>
      <c r="AQ71" s="143"/>
      <c r="AR71" s="143"/>
      <c r="AS71" s="143"/>
      <c r="AT71" s="143"/>
      <c r="AU71" s="143"/>
      <c r="AV71" s="143"/>
      <c r="AW71" s="143"/>
    </row>
    <row r="72" spans="17:49" x14ac:dyDescent="0.25">
      <c r="Q72" s="850" t="s">
        <v>2095</v>
      </c>
      <c r="R72" s="687"/>
      <c r="S72" s="687">
        <f t="shared" si="4"/>
        <v>2</v>
      </c>
      <c r="T72" s="675"/>
      <c r="U72" s="682"/>
      <c r="V72" s="682"/>
      <c r="W72" s="682"/>
      <c r="X72" s="682"/>
      <c r="Y72" s="682"/>
      <c r="Z72" s="682"/>
      <c r="AA72" s="682"/>
      <c r="AB72" s="682"/>
      <c r="AC72" s="682"/>
      <c r="AD72" s="682"/>
      <c r="AE72" s="682"/>
      <c r="AF72" s="682"/>
      <c r="AG72" s="682"/>
      <c r="AH72" s="682"/>
      <c r="AI72" s="682"/>
      <c r="AJ72" s="682"/>
      <c r="AK72" s="682"/>
      <c r="AL72" s="682"/>
      <c r="AM72" s="682"/>
      <c r="AN72" s="682"/>
      <c r="AO72" s="682">
        <v>2</v>
      </c>
      <c r="AP72" s="682"/>
      <c r="AQ72" s="143"/>
      <c r="AR72" s="143"/>
      <c r="AS72" s="143"/>
      <c r="AT72" s="143"/>
      <c r="AU72" s="143"/>
      <c r="AV72" s="143"/>
      <c r="AW72" s="143"/>
    </row>
    <row r="73" spans="17:49" x14ac:dyDescent="0.25">
      <c r="Q73" s="849" t="s">
        <v>2096</v>
      </c>
      <c r="R73" s="687"/>
      <c r="S73" s="687">
        <f t="shared" si="4"/>
        <v>1</v>
      </c>
      <c r="T73" s="675"/>
      <c r="U73" s="682"/>
      <c r="V73" s="682">
        <v>1</v>
      </c>
      <c r="W73" s="682"/>
      <c r="X73" s="682"/>
      <c r="Y73" s="682"/>
      <c r="Z73" s="682"/>
      <c r="AA73" s="682"/>
      <c r="AB73" s="682"/>
      <c r="AC73" s="682"/>
      <c r="AD73" s="682"/>
      <c r="AE73" s="682"/>
      <c r="AF73" s="682"/>
      <c r="AG73" s="682"/>
      <c r="AH73" s="682"/>
      <c r="AI73" s="682"/>
      <c r="AJ73" s="682"/>
      <c r="AK73" s="682"/>
      <c r="AL73" s="682"/>
      <c r="AM73" s="682"/>
      <c r="AN73" s="682"/>
      <c r="AO73" s="682"/>
      <c r="AP73" s="682"/>
      <c r="AQ73" s="143"/>
      <c r="AR73" s="143"/>
      <c r="AS73" s="143"/>
      <c r="AT73" s="143"/>
      <c r="AU73" s="143"/>
      <c r="AV73" s="143"/>
      <c r="AW73" s="143"/>
    </row>
    <row r="74" spans="17:49" x14ac:dyDescent="0.25">
      <c r="Q74" s="16" t="s">
        <v>1653</v>
      </c>
      <c r="R74" s="687"/>
      <c r="S74" s="687">
        <f t="shared" si="4"/>
        <v>1</v>
      </c>
      <c r="T74" s="675"/>
      <c r="U74" s="682"/>
      <c r="V74" s="682"/>
      <c r="W74" s="682"/>
      <c r="X74" s="682"/>
      <c r="Y74" s="682"/>
      <c r="Z74" s="682"/>
      <c r="AA74" s="682"/>
      <c r="AB74" s="682"/>
      <c r="AC74" s="682">
        <v>1</v>
      </c>
      <c r="AD74" s="682"/>
      <c r="AE74" s="682"/>
      <c r="AF74" s="682"/>
      <c r="AG74" s="682"/>
      <c r="AH74" s="682"/>
      <c r="AI74" s="682"/>
      <c r="AJ74" s="682"/>
      <c r="AK74" s="682"/>
      <c r="AL74" s="682"/>
      <c r="AM74" s="682"/>
      <c r="AN74" s="682"/>
      <c r="AO74" s="682"/>
      <c r="AP74" s="682"/>
      <c r="AQ74" s="143"/>
      <c r="AR74" s="143"/>
      <c r="AS74" s="143"/>
      <c r="AT74" s="143"/>
      <c r="AU74" s="143"/>
      <c r="AV74" s="143"/>
      <c r="AW74" s="143"/>
    </row>
    <row r="75" spans="17:49" x14ac:dyDescent="0.25">
      <c r="Q75" s="850" t="s">
        <v>2007</v>
      </c>
      <c r="R75" s="687"/>
      <c r="S75" s="687">
        <f t="shared" si="4"/>
        <v>1</v>
      </c>
      <c r="T75" s="675"/>
      <c r="U75" s="682"/>
      <c r="V75" s="682"/>
      <c r="W75" s="682"/>
      <c r="X75" s="682"/>
      <c r="Y75" s="682"/>
      <c r="Z75" s="682"/>
      <c r="AA75" s="682"/>
      <c r="AB75" s="682"/>
      <c r="AC75" s="682"/>
      <c r="AD75" s="682"/>
      <c r="AE75" s="682"/>
      <c r="AF75" s="682"/>
      <c r="AG75" s="682"/>
      <c r="AH75" s="682"/>
      <c r="AI75" s="682"/>
      <c r="AJ75" s="682"/>
      <c r="AK75" s="682"/>
      <c r="AL75" s="682"/>
      <c r="AM75" s="682"/>
      <c r="AN75" s="682"/>
      <c r="AO75" s="682"/>
      <c r="AP75" s="682">
        <v>1</v>
      </c>
      <c r="AQ75" s="143"/>
      <c r="AR75" s="143"/>
      <c r="AS75" s="143"/>
      <c r="AT75" s="143"/>
      <c r="AU75" s="143"/>
      <c r="AV75" s="143"/>
      <c r="AW75" s="143"/>
    </row>
    <row r="76" spans="17:49" x14ac:dyDescent="0.25">
      <c r="Q76" s="850" t="s">
        <v>2097</v>
      </c>
      <c r="R76" s="687"/>
      <c r="S76" s="687">
        <f t="shared" si="4"/>
        <v>1</v>
      </c>
      <c r="T76" s="675"/>
      <c r="U76" s="682"/>
      <c r="V76" s="682"/>
      <c r="W76" s="682"/>
      <c r="X76" s="682"/>
      <c r="Y76" s="682"/>
      <c r="Z76" s="682"/>
      <c r="AA76" s="682"/>
      <c r="AB76" s="682"/>
      <c r="AC76" s="682"/>
      <c r="AD76" s="682"/>
      <c r="AE76" s="682"/>
      <c r="AF76" s="682"/>
      <c r="AG76" s="682">
        <v>1</v>
      </c>
      <c r="AH76" s="682"/>
      <c r="AI76" s="682"/>
      <c r="AJ76" s="682"/>
      <c r="AK76" s="682"/>
      <c r="AL76" s="682"/>
      <c r="AM76" s="682"/>
      <c r="AN76" s="682"/>
      <c r="AO76" s="682"/>
      <c r="AP76" s="682"/>
      <c r="AQ76" s="143"/>
      <c r="AR76" s="143"/>
      <c r="AS76" s="143"/>
      <c r="AT76" s="143"/>
      <c r="AU76" s="143"/>
      <c r="AV76" s="143"/>
      <c r="AW76" s="143"/>
    </row>
    <row r="77" spans="17:49" x14ac:dyDescent="0.25">
      <c r="Q77" s="671" t="s">
        <v>1996</v>
      </c>
      <c r="R77" s="687"/>
      <c r="S77" s="687">
        <f t="shared" si="4"/>
        <v>1</v>
      </c>
      <c r="T77" s="675"/>
      <c r="U77" s="682"/>
      <c r="V77" s="682"/>
      <c r="W77" s="682"/>
      <c r="X77" s="682"/>
      <c r="Y77" s="682"/>
      <c r="Z77" s="682"/>
      <c r="AA77" s="682"/>
      <c r="AB77" s="682"/>
      <c r="AC77" s="682"/>
      <c r="AD77" s="682"/>
      <c r="AE77" s="682"/>
      <c r="AF77" s="682"/>
      <c r="AG77" s="682"/>
      <c r="AH77" s="682"/>
      <c r="AI77" s="682"/>
      <c r="AJ77" s="682"/>
      <c r="AK77" s="682"/>
      <c r="AL77" s="682"/>
      <c r="AM77" s="682"/>
      <c r="AN77" s="682"/>
      <c r="AO77" s="682">
        <v>1</v>
      </c>
      <c r="AP77" s="682"/>
      <c r="AQ77" s="143"/>
      <c r="AR77" s="143"/>
      <c r="AS77" s="143"/>
      <c r="AT77" s="143"/>
      <c r="AU77" s="143"/>
      <c r="AV77" s="143"/>
      <c r="AW77" s="143"/>
    </row>
    <row r="78" spans="17:49" x14ac:dyDescent="0.25">
      <c r="Q78" s="841" t="s">
        <v>2088</v>
      </c>
      <c r="R78" s="687"/>
      <c r="S78" s="687">
        <f t="shared" si="4"/>
        <v>1</v>
      </c>
      <c r="T78" s="675"/>
      <c r="U78" s="682"/>
      <c r="V78" s="682"/>
      <c r="W78" s="682"/>
      <c r="X78" s="682"/>
      <c r="Y78" s="682"/>
      <c r="Z78" s="682"/>
      <c r="AA78" s="682"/>
      <c r="AB78" s="682"/>
      <c r="AC78" s="682"/>
      <c r="AD78" s="682"/>
      <c r="AE78" s="682"/>
      <c r="AF78" s="682"/>
      <c r="AG78" s="682"/>
      <c r="AH78" s="682"/>
      <c r="AI78" s="682"/>
      <c r="AJ78" s="682"/>
      <c r="AK78" s="682"/>
      <c r="AL78" s="682"/>
      <c r="AM78" s="682"/>
      <c r="AN78" s="682"/>
      <c r="AO78" s="682"/>
      <c r="AP78" s="682">
        <v>1</v>
      </c>
      <c r="AQ78" s="143"/>
      <c r="AR78" s="143"/>
      <c r="AS78" s="143"/>
      <c r="AT78" s="143"/>
      <c r="AU78" s="143"/>
      <c r="AV78" s="143"/>
      <c r="AW78" s="143"/>
    </row>
    <row r="79" spans="17:49" x14ac:dyDescent="0.25">
      <c r="Q79" s="671" t="s">
        <v>2098</v>
      </c>
      <c r="R79" s="687"/>
      <c r="S79" s="687">
        <f t="shared" si="4"/>
        <v>1</v>
      </c>
      <c r="T79" s="675"/>
      <c r="U79" s="682"/>
      <c r="V79" s="682"/>
      <c r="W79" s="682"/>
      <c r="X79" s="682"/>
      <c r="Y79" s="682"/>
      <c r="Z79" s="682"/>
      <c r="AA79" s="682"/>
      <c r="AB79" s="682"/>
      <c r="AC79" s="682"/>
      <c r="AD79" s="682"/>
      <c r="AE79" s="682"/>
      <c r="AF79" s="682"/>
      <c r="AG79" s="682"/>
      <c r="AH79" s="682"/>
      <c r="AI79" s="682"/>
      <c r="AJ79" s="682">
        <v>1</v>
      </c>
      <c r="AK79" s="682"/>
      <c r="AL79" s="682"/>
      <c r="AM79" s="682"/>
      <c r="AN79" s="682"/>
      <c r="AO79" s="682"/>
      <c r="AP79" s="682"/>
      <c r="AQ79" s="143"/>
      <c r="AR79" s="143"/>
      <c r="AS79" s="143"/>
      <c r="AT79" s="143"/>
      <c r="AU79" s="143"/>
      <c r="AV79" s="143"/>
      <c r="AW79" s="143"/>
    </row>
    <row r="80" spans="17:49" x14ac:dyDescent="0.25">
      <c r="Q80" s="671" t="s">
        <v>2099</v>
      </c>
      <c r="R80" s="687"/>
      <c r="S80" s="687">
        <f t="shared" si="4"/>
        <v>1</v>
      </c>
      <c r="T80" s="675"/>
      <c r="U80" s="682"/>
      <c r="V80" s="682"/>
      <c r="W80" s="682"/>
      <c r="X80" s="682"/>
      <c r="Y80" s="682"/>
      <c r="Z80" s="682"/>
      <c r="AA80" s="682"/>
      <c r="AB80" s="682"/>
      <c r="AC80" s="682"/>
      <c r="AD80" s="682"/>
      <c r="AE80" s="682"/>
      <c r="AF80" s="682"/>
      <c r="AG80" s="682"/>
      <c r="AH80" s="682"/>
      <c r="AI80" s="682"/>
      <c r="AJ80" s="682"/>
      <c r="AK80" s="682"/>
      <c r="AL80" s="682"/>
      <c r="AM80" s="682"/>
      <c r="AN80" s="682"/>
      <c r="AO80" s="682"/>
      <c r="AP80" s="682">
        <v>1</v>
      </c>
      <c r="AQ80" s="143"/>
      <c r="AR80" s="143"/>
      <c r="AS80" s="143"/>
      <c r="AT80" s="143"/>
      <c r="AU80" s="143"/>
      <c r="AV80" s="143"/>
      <c r="AW80" s="143"/>
    </row>
    <row r="81" spans="17:49" x14ac:dyDescent="0.25">
      <c r="Q81" s="671" t="s">
        <v>537</v>
      </c>
      <c r="R81" s="687"/>
      <c r="S81" s="687">
        <f t="shared" si="4"/>
        <v>1</v>
      </c>
      <c r="T81" s="675"/>
      <c r="U81" s="682"/>
      <c r="V81" s="682"/>
      <c r="W81" s="682"/>
      <c r="X81" s="682"/>
      <c r="Y81" s="682"/>
      <c r="Z81" s="682"/>
      <c r="AA81" s="682"/>
      <c r="AB81" s="682"/>
      <c r="AC81" s="682"/>
      <c r="AD81" s="682"/>
      <c r="AE81" s="682"/>
      <c r="AF81" s="682"/>
      <c r="AG81" s="682"/>
      <c r="AH81" s="682"/>
      <c r="AI81" s="682"/>
      <c r="AJ81" s="682"/>
      <c r="AK81" s="682"/>
      <c r="AL81" s="682"/>
      <c r="AM81" s="682"/>
      <c r="AN81" s="682">
        <v>1</v>
      </c>
      <c r="AO81" s="682"/>
      <c r="AP81" s="682"/>
      <c r="AQ81" s="143"/>
      <c r="AR81" s="143"/>
      <c r="AS81" s="143"/>
      <c r="AT81" s="143"/>
      <c r="AU81" s="143"/>
      <c r="AV81" s="143"/>
      <c r="AW81" s="143"/>
    </row>
    <row r="82" spans="17:49" x14ac:dyDescent="0.25">
      <c r="Q82" s="627" t="s">
        <v>1997</v>
      </c>
      <c r="R82" s="847"/>
      <c r="S82" s="847">
        <f>SUM(S66:S81)</f>
        <v>34</v>
      </c>
      <c r="T82" s="675"/>
      <c r="U82" s="847">
        <f t="shared" ref="U82:AP82" si="5">SUM(U66:U81)</f>
        <v>0</v>
      </c>
      <c r="V82" s="847">
        <f t="shared" si="5"/>
        <v>3</v>
      </c>
      <c r="W82" s="847">
        <f t="shared" si="5"/>
        <v>0</v>
      </c>
      <c r="X82" s="847">
        <f t="shared" si="5"/>
        <v>1</v>
      </c>
      <c r="Y82" s="847">
        <f t="shared" si="5"/>
        <v>1</v>
      </c>
      <c r="Z82" s="847">
        <f t="shared" si="5"/>
        <v>2</v>
      </c>
      <c r="AA82" s="847">
        <f t="shared" si="5"/>
        <v>0</v>
      </c>
      <c r="AB82" s="847">
        <f t="shared" si="5"/>
        <v>1</v>
      </c>
      <c r="AC82" s="847">
        <f t="shared" si="5"/>
        <v>5</v>
      </c>
      <c r="AD82" s="847">
        <f t="shared" si="5"/>
        <v>1</v>
      </c>
      <c r="AE82" s="847">
        <f t="shared" si="5"/>
        <v>0</v>
      </c>
      <c r="AF82" s="847">
        <f t="shared" si="5"/>
        <v>1</v>
      </c>
      <c r="AG82" s="847">
        <f t="shared" si="5"/>
        <v>4</v>
      </c>
      <c r="AH82" s="847">
        <f t="shared" si="5"/>
        <v>0</v>
      </c>
      <c r="AI82" s="847">
        <f t="shared" si="5"/>
        <v>1</v>
      </c>
      <c r="AJ82" s="847">
        <f t="shared" si="5"/>
        <v>2</v>
      </c>
      <c r="AK82" s="847">
        <f t="shared" si="5"/>
        <v>1</v>
      </c>
      <c r="AL82" s="847">
        <f t="shared" si="5"/>
        <v>0</v>
      </c>
      <c r="AM82" s="847">
        <f t="shared" si="5"/>
        <v>0</v>
      </c>
      <c r="AN82" s="847">
        <f t="shared" si="5"/>
        <v>1</v>
      </c>
      <c r="AO82" s="847">
        <f t="shared" si="5"/>
        <v>5</v>
      </c>
      <c r="AP82" s="847">
        <f t="shared" si="5"/>
        <v>5</v>
      </c>
      <c r="AQ82" s="143"/>
      <c r="AR82" s="143"/>
      <c r="AS82" s="143"/>
      <c r="AT82" s="143"/>
      <c r="AU82" s="143"/>
      <c r="AV82" s="143"/>
      <c r="AW82" s="143"/>
    </row>
    <row r="85" spans="17:49" x14ac:dyDescent="0.25">
      <c r="Q85" s="951" t="s">
        <v>2102</v>
      </c>
      <c r="R85" s="951"/>
      <c r="S85" s="950" t="s">
        <v>825</v>
      </c>
      <c r="T85" s="950"/>
    </row>
    <row r="86" spans="17:49" x14ac:dyDescent="0.25">
      <c r="Q86" s="852" t="s">
        <v>1979</v>
      </c>
      <c r="R86" s="852" t="s">
        <v>1980</v>
      </c>
      <c r="S86" s="852" t="s">
        <v>2100</v>
      </c>
      <c r="T86" s="852" t="s">
        <v>2101</v>
      </c>
      <c r="U86" s="852" t="s">
        <v>826</v>
      </c>
    </row>
    <row r="87" spans="17:49" x14ac:dyDescent="0.25">
      <c r="Q87" s="853" t="s">
        <v>840</v>
      </c>
      <c r="R87" s="854">
        <f t="shared" ref="R87:R110" si="6">SUM(S87:U87)</f>
        <v>9</v>
      </c>
      <c r="S87" s="855"/>
      <c r="T87" s="837">
        <v>8</v>
      </c>
      <c r="U87" s="856">
        <v>1</v>
      </c>
    </row>
    <row r="88" spans="17:49" x14ac:dyDescent="0.25">
      <c r="Q88" s="853" t="s">
        <v>844</v>
      </c>
      <c r="R88" s="854">
        <f t="shared" si="6"/>
        <v>7</v>
      </c>
      <c r="S88" s="855">
        <v>4</v>
      </c>
      <c r="T88" s="837"/>
      <c r="U88" s="856">
        <v>3</v>
      </c>
    </row>
    <row r="89" spans="17:49" x14ac:dyDescent="0.25">
      <c r="Q89" s="857" t="s">
        <v>2088</v>
      </c>
      <c r="R89" s="854">
        <f t="shared" si="6"/>
        <v>7</v>
      </c>
      <c r="S89" s="855">
        <v>5</v>
      </c>
      <c r="T89" s="837">
        <v>1</v>
      </c>
      <c r="U89" s="856">
        <v>1</v>
      </c>
    </row>
    <row r="90" spans="17:49" x14ac:dyDescent="0.25">
      <c r="Q90" s="853" t="s">
        <v>1653</v>
      </c>
      <c r="R90" s="854">
        <f t="shared" si="6"/>
        <v>6</v>
      </c>
      <c r="S90" s="855">
        <v>2</v>
      </c>
      <c r="T90" s="837">
        <v>1</v>
      </c>
      <c r="U90" s="856">
        <v>3</v>
      </c>
    </row>
    <row r="91" spans="17:49" x14ac:dyDescent="0.25">
      <c r="Q91" s="853" t="s">
        <v>2006</v>
      </c>
      <c r="R91" s="854">
        <f t="shared" si="6"/>
        <v>5</v>
      </c>
      <c r="S91" s="855"/>
      <c r="T91" s="837">
        <v>5</v>
      </c>
      <c r="U91" s="856"/>
    </row>
    <row r="92" spans="17:49" x14ac:dyDescent="0.25">
      <c r="Q92" s="676" t="s">
        <v>1996</v>
      </c>
      <c r="R92" s="854">
        <f t="shared" si="6"/>
        <v>3</v>
      </c>
      <c r="S92" s="855">
        <v>2</v>
      </c>
      <c r="T92" s="837">
        <v>1</v>
      </c>
      <c r="U92" s="856"/>
    </row>
    <row r="93" spans="17:49" x14ac:dyDescent="0.25">
      <c r="Q93" s="850" t="s">
        <v>2092</v>
      </c>
      <c r="R93" s="854">
        <f t="shared" si="6"/>
        <v>3</v>
      </c>
      <c r="S93" s="855"/>
      <c r="T93" s="837">
        <v>3</v>
      </c>
      <c r="U93" s="856"/>
    </row>
    <row r="94" spans="17:49" x14ac:dyDescent="0.25">
      <c r="Q94" s="850" t="s">
        <v>2093</v>
      </c>
      <c r="R94" s="854">
        <f t="shared" si="6"/>
        <v>3</v>
      </c>
      <c r="S94" s="855"/>
      <c r="T94" s="837">
        <v>3</v>
      </c>
      <c r="U94" s="856"/>
    </row>
    <row r="95" spans="17:49" x14ac:dyDescent="0.25">
      <c r="Q95" s="841" t="s">
        <v>2089</v>
      </c>
      <c r="R95" s="854">
        <f t="shared" si="6"/>
        <v>3</v>
      </c>
      <c r="S95" s="855">
        <v>2</v>
      </c>
      <c r="T95" s="837"/>
      <c r="U95" s="856">
        <v>1</v>
      </c>
    </row>
    <row r="96" spans="17:49" x14ac:dyDescent="0.25">
      <c r="Q96" s="853" t="s">
        <v>2094</v>
      </c>
      <c r="R96" s="854">
        <f t="shared" si="6"/>
        <v>2</v>
      </c>
      <c r="S96" s="855"/>
      <c r="T96" s="837">
        <v>2</v>
      </c>
      <c r="U96" s="856"/>
    </row>
    <row r="97" spans="17:21" x14ac:dyDescent="0.25">
      <c r="Q97" s="671" t="s">
        <v>848</v>
      </c>
      <c r="R97" s="854">
        <f t="shared" si="6"/>
        <v>2</v>
      </c>
      <c r="S97" s="855"/>
      <c r="T97" s="837">
        <v>2</v>
      </c>
      <c r="U97" s="856"/>
    </row>
    <row r="98" spans="17:21" x14ac:dyDescent="0.25">
      <c r="Q98" s="858" t="s">
        <v>1711</v>
      </c>
      <c r="R98" s="854">
        <f t="shared" si="6"/>
        <v>2</v>
      </c>
      <c r="S98" s="855">
        <v>1</v>
      </c>
      <c r="T98" s="837"/>
      <c r="U98" s="856">
        <v>1</v>
      </c>
    </row>
    <row r="99" spans="17:21" x14ac:dyDescent="0.25">
      <c r="Q99" s="850" t="s">
        <v>2095</v>
      </c>
      <c r="R99" s="854">
        <f t="shared" si="6"/>
        <v>2</v>
      </c>
      <c r="S99" s="855"/>
      <c r="T99" s="837">
        <v>2</v>
      </c>
      <c r="U99" s="856"/>
    </row>
    <row r="100" spans="17:21" x14ac:dyDescent="0.25">
      <c r="Q100" s="671" t="s">
        <v>2090</v>
      </c>
      <c r="R100" s="854">
        <f t="shared" si="6"/>
        <v>2</v>
      </c>
      <c r="S100" s="855">
        <v>1</v>
      </c>
      <c r="T100" s="837"/>
      <c r="U100" s="856">
        <v>1</v>
      </c>
    </row>
    <row r="101" spans="17:21" x14ac:dyDescent="0.25">
      <c r="Q101" s="850" t="s">
        <v>2097</v>
      </c>
      <c r="R101" s="854">
        <f t="shared" si="6"/>
        <v>1</v>
      </c>
      <c r="S101" s="855"/>
      <c r="T101" s="837">
        <v>1</v>
      </c>
      <c r="U101" s="856"/>
    </row>
    <row r="102" spans="17:21" x14ac:dyDescent="0.25">
      <c r="Q102" s="842" t="s">
        <v>1821</v>
      </c>
      <c r="R102" s="854">
        <f t="shared" si="6"/>
        <v>1</v>
      </c>
      <c r="S102" s="855">
        <v>1</v>
      </c>
      <c r="T102" s="837"/>
      <c r="U102" s="856"/>
    </row>
    <row r="103" spans="17:21" x14ac:dyDescent="0.25">
      <c r="Q103" s="676" t="s">
        <v>1995</v>
      </c>
      <c r="R103" s="854">
        <f t="shared" si="6"/>
        <v>1</v>
      </c>
      <c r="S103" s="855"/>
      <c r="T103" s="837"/>
      <c r="U103" s="856">
        <v>1</v>
      </c>
    </row>
    <row r="104" spans="17:21" x14ac:dyDescent="0.25">
      <c r="Q104" s="853" t="s">
        <v>2096</v>
      </c>
      <c r="R104" s="854">
        <f t="shared" si="6"/>
        <v>1</v>
      </c>
      <c r="S104" s="855"/>
      <c r="T104" s="837">
        <v>1</v>
      </c>
      <c r="U104" s="856"/>
    </row>
    <row r="105" spans="17:21" x14ac:dyDescent="0.25">
      <c r="Q105" s="676" t="s">
        <v>1898</v>
      </c>
      <c r="R105" s="854">
        <f t="shared" si="6"/>
        <v>1</v>
      </c>
      <c r="S105" s="855">
        <v>1</v>
      </c>
      <c r="T105" s="837"/>
      <c r="U105" s="856"/>
    </row>
    <row r="106" spans="17:21" x14ac:dyDescent="0.25">
      <c r="Q106" s="676" t="s">
        <v>1404</v>
      </c>
      <c r="R106" s="854">
        <f t="shared" si="6"/>
        <v>1</v>
      </c>
      <c r="S106" s="855">
        <v>1</v>
      </c>
      <c r="T106" s="837"/>
      <c r="U106" s="856"/>
    </row>
    <row r="107" spans="17:21" x14ac:dyDescent="0.25">
      <c r="Q107" s="671" t="s">
        <v>2099</v>
      </c>
      <c r="R107" s="854">
        <f t="shared" si="6"/>
        <v>1</v>
      </c>
      <c r="S107" s="855"/>
      <c r="T107" s="837">
        <v>1</v>
      </c>
      <c r="U107" s="856"/>
    </row>
    <row r="108" spans="17:21" x14ac:dyDescent="0.25">
      <c r="Q108" s="850" t="s">
        <v>2007</v>
      </c>
      <c r="R108" s="854">
        <f t="shared" si="6"/>
        <v>1</v>
      </c>
      <c r="S108" s="855"/>
      <c r="T108" s="837">
        <v>1</v>
      </c>
      <c r="U108" s="856"/>
    </row>
    <row r="109" spans="17:21" x14ac:dyDescent="0.25">
      <c r="Q109" s="671" t="s">
        <v>2098</v>
      </c>
      <c r="R109" s="854">
        <f t="shared" si="6"/>
        <v>1</v>
      </c>
      <c r="S109" s="855"/>
      <c r="T109" s="837">
        <v>1</v>
      </c>
      <c r="U109" s="856"/>
    </row>
    <row r="110" spans="17:21" x14ac:dyDescent="0.25">
      <c r="Q110" s="671" t="s">
        <v>537</v>
      </c>
      <c r="R110" s="854">
        <f t="shared" si="6"/>
        <v>1</v>
      </c>
      <c r="S110" s="855"/>
      <c r="T110" s="837">
        <v>1</v>
      </c>
      <c r="U110" s="856"/>
    </row>
    <row r="112" spans="17:21" x14ac:dyDescent="0.25">
      <c r="Q112" s="859" t="s">
        <v>1980</v>
      </c>
      <c r="R112" s="860">
        <f>SUM(R87:R110)</f>
        <v>66</v>
      </c>
      <c r="S112" s="860">
        <f>SUM(S87:S110)</f>
        <v>20</v>
      </c>
      <c r="T112" s="860">
        <f>SUM(T87:T110)</f>
        <v>34</v>
      </c>
      <c r="U112" s="860">
        <f>SUM(U87:U110)</f>
        <v>12</v>
      </c>
    </row>
  </sheetData>
  <mergeCells count="21">
    <mergeCell ref="A1:O1"/>
    <mergeCell ref="C2:E2"/>
    <mergeCell ref="F2:H2"/>
    <mergeCell ref="I2:K2"/>
    <mergeCell ref="M2:O2"/>
    <mergeCell ref="C32:E32"/>
    <mergeCell ref="M32:O32"/>
    <mergeCell ref="C36:E36"/>
    <mergeCell ref="C40:E40"/>
    <mergeCell ref="M40:O40"/>
    <mergeCell ref="C44:E44"/>
    <mergeCell ref="Q46:AZ46"/>
    <mergeCell ref="U47:AE47"/>
    <mergeCell ref="AF47:AP47"/>
    <mergeCell ref="AQ47:AZ47"/>
    <mergeCell ref="Q63:AP63"/>
    <mergeCell ref="U64:AE64"/>
    <mergeCell ref="AF64:AP64"/>
    <mergeCell ref="AQ64:AV64"/>
    <mergeCell ref="S85:T85"/>
    <mergeCell ref="Q85:R8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opLeftCell="A16" zoomScale="110" zoomScaleNormal="110" workbookViewId="0">
      <selection activeCell="L24" sqref="L24"/>
    </sheetView>
  </sheetViews>
  <sheetFormatPr baseColWidth="10" defaultColWidth="10.7109375" defaultRowHeight="15" x14ac:dyDescent="0.25"/>
  <cols>
    <col min="1" max="1" width="8.140625" style="1" customWidth="1"/>
    <col min="2" max="5" width="21.42578125" style="1" customWidth="1"/>
    <col min="6" max="6" width="2.42578125" customWidth="1"/>
    <col min="7" max="7" width="13.7109375" customWidth="1"/>
    <col min="8" max="8" width="15.140625" customWidth="1"/>
    <col min="9" max="16" width="4.140625" customWidth="1"/>
  </cols>
  <sheetData>
    <row r="1" spans="1:16" x14ac:dyDescent="0.25">
      <c r="A1" s="864" t="s">
        <v>343</v>
      </c>
      <c r="B1" s="864"/>
      <c r="C1" s="864"/>
      <c r="D1" s="864"/>
      <c r="E1" s="864"/>
      <c r="G1" s="864" t="s">
        <v>95</v>
      </c>
      <c r="H1" s="864"/>
      <c r="I1" s="864"/>
      <c r="J1" s="864"/>
      <c r="K1" s="864"/>
      <c r="L1" s="864"/>
      <c r="M1" s="864"/>
      <c r="N1" s="864"/>
      <c r="O1" s="864"/>
      <c r="P1" s="864"/>
    </row>
    <row r="2" spans="1:16" x14ac:dyDescent="0.25">
      <c r="A2" s="6" t="s">
        <v>96</v>
      </c>
      <c r="B2" s="6" t="s">
        <v>97</v>
      </c>
      <c r="C2" s="6" t="s">
        <v>98</v>
      </c>
      <c r="D2" s="6" t="s">
        <v>99</v>
      </c>
      <c r="E2" s="6" t="s">
        <v>100</v>
      </c>
      <c r="G2" s="6" t="s">
        <v>101</v>
      </c>
      <c r="H2" s="6" t="s">
        <v>102</v>
      </c>
      <c r="I2" s="6" t="s">
        <v>103</v>
      </c>
      <c r="J2" s="6" t="s">
        <v>104</v>
      </c>
      <c r="K2" s="6" t="s">
        <v>105</v>
      </c>
      <c r="L2" s="6" t="s">
        <v>106</v>
      </c>
      <c r="M2" s="6" t="s">
        <v>107</v>
      </c>
      <c r="N2" s="6" t="s">
        <v>108</v>
      </c>
      <c r="O2" s="6" t="s">
        <v>109</v>
      </c>
      <c r="P2" s="6" t="s">
        <v>110</v>
      </c>
    </row>
    <row r="3" spans="1:16" x14ac:dyDescent="0.25">
      <c r="A3" s="3" t="s">
        <v>113</v>
      </c>
      <c r="B3" s="3"/>
      <c r="C3" s="3"/>
      <c r="D3" s="3"/>
      <c r="E3" s="3"/>
      <c r="G3" s="3">
        <v>1</v>
      </c>
      <c r="H3" s="3" t="s">
        <v>344</v>
      </c>
      <c r="I3" s="3"/>
      <c r="J3" s="3"/>
      <c r="K3" s="3"/>
      <c r="L3" s="19"/>
      <c r="M3" s="19"/>
      <c r="N3" s="19"/>
      <c r="O3" s="19"/>
      <c r="P3" s="19"/>
    </row>
    <row r="4" spans="1:16" x14ac:dyDescent="0.25">
      <c r="A4" s="3" t="s">
        <v>119</v>
      </c>
      <c r="B4" s="3"/>
      <c r="C4" s="3"/>
      <c r="D4" s="3"/>
      <c r="E4" s="3"/>
      <c r="G4" s="3">
        <v>2</v>
      </c>
      <c r="H4" s="3" t="s">
        <v>115</v>
      </c>
      <c r="I4" s="3"/>
      <c r="J4" s="3"/>
      <c r="K4" s="3"/>
      <c r="L4" s="19"/>
      <c r="M4" s="19"/>
      <c r="N4" s="19"/>
      <c r="O4" s="19"/>
      <c r="P4" s="19"/>
    </row>
    <row r="5" spans="1:16" x14ac:dyDescent="0.25">
      <c r="A5" s="3" t="s">
        <v>124</v>
      </c>
      <c r="B5" s="3"/>
      <c r="C5" s="3"/>
      <c r="D5" s="3"/>
      <c r="E5" s="3"/>
      <c r="G5" s="3">
        <v>3</v>
      </c>
      <c r="H5" s="3"/>
      <c r="I5" s="3"/>
      <c r="J5" s="3"/>
      <c r="K5" s="3"/>
      <c r="L5" s="19"/>
      <c r="M5" s="19"/>
      <c r="N5" s="19"/>
      <c r="O5" s="19"/>
      <c r="P5" s="19"/>
    </row>
    <row r="6" spans="1:16" x14ac:dyDescent="0.25">
      <c r="A6" s="3" t="s">
        <v>128</v>
      </c>
      <c r="B6" s="3"/>
      <c r="C6" s="3"/>
      <c r="D6" s="3"/>
      <c r="E6" s="3"/>
      <c r="G6" s="3">
        <v>4</v>
      </c>
      <c r="H6" s="3"/>
      <c r="I6" s="3"/>
      <c r="J6" s="3"/>
      <c r="K6" s="3"/>
      <c r="L6" s="19"/>
      <c r="M6" s="19"/>
      <c r="N6" s="19"/>
      <c r="O6" s="19"/>
      <c r="P6" s="19"/>
    </row>
    <row r="7" spans="1:16" x14ac:dyDescent="0.25">
      <c r="A7" s="3" t="s">
        <v>132</v>
      </c>
      <c r="B7" s="3"/>
      <c r="C7" s="3"/>
      <c r="D7" s="3"/>
      <c r="E7" s="3"/>
      <c r="G7" s="3">
        <v>5</v>
      </c>
      <c r="H7" s="3"/>
      <c r="I7" s="3"/>
      <c r="J7" s="3"/>
      <c r="K7" s="3"/>
      <c r="L7" s="19"/>
      <c r="M7" s="19"/>
      <c r="N7" s="19"/>
      <c r="O7" s="19"/>
      <c r="P7" s="19"/>
    </row>
    <row r="8" spans="1:16" x14ac:dyDescent="0.25">
      <c r="A8" s="3" t="s">
        <v>137</v>
      </c>
      <c r="B8" s="3"/>
      <c r="C8" s="3"/>
      <c r="D8" s="3"/>
      <c r="E8" s="3"/>
      <c r="G8" s="3">
        <v>6</v>
      </c>
      <c r="H8" s="3"/>
      <c r="I8" s="3"/>
      <c r="J8" s="3"/>
      <c r="K8" s="3"/>
      <c r="L8" s="19"/>
      <c r="M8" s="19"/>
      <c r="N8" s="19"/>
      <c r="O8" s="19"/>
      <c r="P8" s="19"/>
    </row>
    <row r="9" spans="1:16" x14ac:dyDescent="0.25">
      <c r="A9" s="3" t="s">
        <v>141</v>
      </c>
      <c r="B9" s="3"/>
      <c r="C9" s="3"/>
      <c r="D9" s="3"/>
      <c r="E9" s="3"/>
      <c r="G9" s="3">
        <v>7</v>
      </c>
      <c r="H9" s="3"/>
      <c r="I9" s="3"/>
      <c r="J9" s="3"/>
      <c r="K9" s="3"/>
      <c r="L9" s="19"/>
      <c r="M9" s="19"/>
      <c r="N9" s="19"/>
      <c r="O9" s="19"/>
      <c r="P9" s="19"/>
    </row>
    <row r="10" spans="1:16" x14ac:dyDescent="0.25">
      <c r="A10" s="3" t="s">
        <v>145</v>
      </c>
      <c r="B10" s="3"/>
      <c r="C10" s="3"/>
      <c r="D10" s="3"/>
      <c r="E10" s="3"/>
      <c r="G10" s="3">
        <v>8</v>
      </c>
      <c r="H10" s="3"/>
      <c r="I10" s="3"/>
      <c r="J10" s="3"/>
      <c r="K10" s="3"/>
      <c r="L10" s="19"/>
      <c r="M10" s="19"/>
      <c r="N10" s="19"/>
      <c r="O10" s="19"/>
      <c r="P10" s="19"/>
    </row>
    <row r="11" spans="1:16" x14ac:dyDescent="0.25">
      <c r="A11" s="3" t="s">
        <v>149</v>
      </c>
      <c r="B11" s="3"/>
      <c r="C11" s="3"/>
      <c r="D11" s="3"/>
      <c r="E11" s="3"/>
      <c r="G11" s="3">
        <v>9</v>
      </c>
      <c r="H11" s="3"/>
      <c r="I11" s="3"/>
      <c r="J11" s="3"/>
      <c r="K11" s="3"/>
      <c r="L11" s="19"/>
      <c r="M11" s="19"/>
      <c r="N11" s="19"/>
      <c r="O11" s="19"/>
      <c r="P11" s="19"/>
    </row>
    <row r="12" spans="1:16" x14ac:dyDescent="0.25">
      <c r="A12" s="3" t="s">
        <v>153</v>
      </c>
      <c r="B12" s="3"/>
      <c r="C12" s="3"/>
      <c r="D12" s="3"/>
      <c r="E12" s="3"/>
      <c r="G12" s="3">
        <v>10</v>
      </c>
      <c r="H12" s="3"/>
      <c r="I12" s="3"/>
      <c r="J12" s="3"/>
      <c r="K12" s="3"/>
      <c r="L12" s="19"/>
      <c r="M12" s="19"/>
      <c r="N12" s="19"/>
      <c r="O12" s="19"/>
      <c r="P12" s="19"/>
    </row>
    <row r="13" spans="1:16" x14ac:dyDescent="0.25">
      <c r="A13" s="3" t="s">
        <v>157</v>
      </c>
      <c r="B13" s="3"/>
      <c r="C13" s="3"/>
      <c r="D13" s="3"/>
      <c r="E13" s="3"/>
      <c r="G13" s="3">
        <v>11</v>
      </c>
      <c r="H13" s="3"/>
      <c r="I13" s="3"/>
      <c r="J13" s="3"/>
      <c r="K13" s="3"/>
      <c r="L13" s="19"/>
      <c r="M13" s="19"/>
      <c r="N13" s="19"/>
      <c r="O13" s="19"/>
      <c r="P13" s="19"/>
    </row>
    <row r="14" spans="1:16" x14ac:dyDescent="0.25">
      <c r="A14" s="3" t="s">
        <v>161</v>
      </c>
      <c r="B14" s="3"/>
      <c r="C14" s="3"/>
      <c r="D14" s="3"/>
      <c r="E14" s="3"/>
      <c r="G14" s="3">
        <v>12</v>
      </c>
      <c r="H14" s="3"/>
      <c r="I14" s="3"/>
      <c r="J14" s="3"/>
      <c r="K14" s="3"/>
      <c r="L14" s="19"/>
      <c r="M14" s="19"/>
      <c r="N14" s="19"/>
      <c r="O14" s="19"/>
      <c r="P14" s="19"/>
    </row>
    <row r="15" spans="1:16" x14ac:dyDescent="0.25">
      <c r="A15" s="3" t="s">
        <v>164</v>
      </c>
      <c r="B15" s="3"/>
      <c r="C15" s="3"/>
      <c r="D15" s="3"/>
      <c r="E15" s="3"/>
    </row>
    <row r="16" spans="1:16" x14ac:dyDescent="0.25">
      <c r="A16" s="3" t="s">
        <v>166</v>
      </c>
      <c r="B16" s="3"/>
      <c r="C16" s="3"/>
      <c r="D16" s="3"/>
      <c r="E16" s="3"/>
    </row>
    <row r="17" spans="1:5" x14ac:dyDescent="0.25">
      <c r="A17" s="3" t="s">
        <v>169</v>
      </c>
      <c r="B17" s="3"/>
      <c r="C17" s="3"/>
      <c r="D17" s="3"/>
      <c r="E17" s="3"/>
    </row>
    <row r="18" spans="1:5" x14ac:dyDescent="0.25">
      <c r="A18" s="3" t="s">
        <v>172</v>
      </c>
      <c r="B18" s="3"/>
      <c r="C18" s="3"/>
      <c r="D18" s="3"/>
      <c r="E18" s="3"/>
    </row>
    <row r="19" spans="1:5" x14ac:dyDescent="0.25">
      <c r="A19" s="3" t="s">
        <v>175</v>
      </c>
      <c r="B19" s="3"/>
      <c r="C19" s="3"/>
      <c r="D19" s="3"/>
      <c r="E19" s="3"/>
    </row>
    <row r="20" spans="1:5" x14ac:dyDescent="0.25">
      <c r="A20" s="3" t="s">
        <v>178</v>
      </c>
      <c r="B20" s="3"/>
      <c r="C20" s="3"/>
      <c r="D20" s="3"/>
      <c r="E20" s="3"/>
    </row>
    <row r="21" spans="1:5" x14ac:dyDescent="0.25">
      <c r="A21" s="3" t="s">
        <v>181</v>
      </c>
      <c r="B21" s="3"/>
      <c r="C21" s="3"/>
      <c r="D21" s="3"/>
      <c r="E21" s="3"/>
    </row>
    <row r="22" spans="1:5" x14ac:dyDescent="0.25">
      <c r="A22" s="3" t="s">
        <v>184</v>
      </c>
      <c r="B22" s="3"/>
      <c r="C22" s="3"/>
      <c r="D22" s="3"/>
      <c r="E22" s="3"/>
    </row>
    <row r="23" spans="1:5" x14ac:dyDescent="0.25">
      <c r="A23" s="3" t="s">
        <v>187</v>
      </c>
      <c r="B23" s="3"/>
      <c r="C23" s="3"/>
      <c r="D23" s="3"/>
      <c r="E23" s="3"/>
    </row>
    <row r="24" spans="1:5" x14ac:dyDescent="0.25">
      <c r="A24" s="3" t="s">
        <v>189</v>
      </c>
      <c r="B24" s="3"/>
      <c r="C24" s="3"/>
      <c r="D24" s="3"/>
      <c r="E24" s="3"/>
    </row>
    <row r="25" spans="1:5" x14ac:dyDescent="0.25">
      <c r="A25" s="11"/>
      <c r="B25" s="11"/>
      <c r="C25" s="11"/>
      <c r="D25" s="11"/>
      <c r="E25" s="11"/>
    </row>
    <row r="27" spans="1:5" x14ac:dyDescent="0.25">
      <c r="A27" s="861" t="s">
        <v>208</v>
      </c>
      <c r="B27" s="861"/>
      <c r="C27" s="861"/>
      <c r="D27" s="861"/>
      <c r="E27" s="861"/>
    </row>
    <row r="28" spans="1:5" x14ac:dyDescent="0.25">
      <c r="A28" s="6" t="s">
        <v>194</v>
      </c>
      <c r="B28" s="6" t="s">
        <v>97</v>
      </c>
      <c r="C28" s="6" t="s">
        <v>98</v>
      </c>
      <c r="D28" s="6" t="s">
        <v>99</v>
      </c>
      <c r="E28" s="6" t="s">
        <v>100</v>
      </c>
    </row>
    <row r="29" spans="1:5" x14ac:dyDescent="0.25">
      <c r="A29" s="3" t="s">
        <v>345</v>
      </c>
      <c r="B29" s="3"/>
      <c r="C29" s="20"/>
      <c r="D29" s="20"/>
      <c r="E29" s="2"/>
    </row>
    <row r="30" spans="1:5" x14ac:dyDescent="0.25">
      <c r="A30" s="3" t="s">
        <v>346</v>
      </c>
      <c r="B30" s="3"/>
      <c r="C30" s="20"/>
      <c r="D30" s="20"/>
      <c r="E30" s="2"/>
    </row>
    <row r="31" spans="1:5" x14ac:dyDescent="0.25">
      <c r="A31" s="3" t="s">
        <v>347</v>
      </c>
      <c r="B31" s="3"/>
      <c r="C31" s="20"/>
      <c r="D31" s="20"/>
      <c r="E31" s="2"/>
    </row>
    <row r="32" spans="1:5" x14ac:dyDescent="0.25">
      <c r="A32" s="3" t="s">
        <v>348</v>
      </c>
      <c r="B32" s="3"/>
      <c r="C32" s="20" t="s">
        <v>349</v>
      </c>
      <c r="D32" s="20" t="s">
        <v>115</v>
      </c>
      <c r="E32" s="2" t="s">
        <v>350</v>
      </c>
    </row>
    <row r="33" spans="1:7" x14ac:dyDescent="0.25">
      <c r="A33" s="3" t="s">
        <v>351</v>
      </c>
      <c r="B33" s="3"/>
      <c r="C33" s="20" t="s">
        <v>115</v>
      </c>
      <c r="D33" s="20" t="s">
        <v>352</v>
      </c>
      <c r="E33" s="2" t="s">
        <v>339</v>
      </c>
      <c r="G33" t="s">
        <v>258</v>
      </c>
    </row>
    <row r="34" spans="1:7" x14ac:dyDescent="0.25">
      <c r="A34" s="3" t="s">
        <v>353</v>
      </c>
      <c r="B34" s="2"/>
      <c r="C34" s="20" t="s">
        <v>115</v>
      </c>
      <c r="D34" s="20" t="s">
        <v>354</v>
      </c>
      <c r="E34" s="2" t="s">
        <v>339</v>
      </c>
      <c r="G34" t="s">
        <v>290</v>
      </c>
    </row>
    <row r="35" spans="1:7" x14ac:dyDescent="0.25">
      <c r="A35" s="3" t="s">
        <v>355</v>
      </c>
      <c r="B35" s="2"/>
      <c r="C35" s="20" t="s">
        <v>115</v>
      </c>
      <c r="D35" s="20" t="s">
        <v>356</v>
      </c>
      <c r="E35" s="2"/>
    </row>
  </sheetData>
  <sheetProtection selectLockedCells="1" selectUnlockedCells="1"/>
  <mergeCells count="3">
    <mergeCell ref="A1:E1"/>
    <mergeCell ref="G1:P1"/>
    <mergeCell ref="A27:E27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zoomScale="110" zoomScaleNormal="110" workbookViewId="0">
      <selection activeCell="H54" sqref="H54"/>
    </sheetView>
  </sheetViews>
  <sheetFormatPr baseColWidth="10" defaultColWidth="10.7109375" defaultRowHeight="15" x14ac:dyDescent="0.25"/>
  <cols>
    <col min="1" max="1" width="8.140625" style="1" customWidth="1"/>
    <col min="2" max="5" width="21.42578125" style="1" customWidth="1"/>
    <col min="6" max="6" width="2.42578125" customWidth="1"/>
    <col min="7" max="7" width="15.28515625" customWidth="1"/>
    <col min="8" max="8" width="13.7109375" customWidth="1"/>
    <col min="9" max="12" width="4.140625" customWidth="1"/>
    <col min="13" max="13" width="6.140625" customWidth="1"/>
    <col min="14" max="14" width="13.7109375" customWidth="1"/>
    <col min="15" max="15" width="3.7109375" customWidth="1"/>
    <col min="16" max="22" width="7.7109375" customWidth="1"/>
  </cols>
  <sheetData>
    <row r="1" spans="1:16" x14ac:dyDescent="0.25">
      <c r="A1" s="864" t="s">
        <v>357</v>
      </c>
      <c r="B1" s="864"/>
      <c r="C1" s="864"/>
      <c r="D1" s="864"/>
      <c r="E1" s="864"/>
    </row>
    <row r="2" spans="1:16" x14ac:dyDescent="0.25">
      <c r="A2" s="6" t="s">
        <v>96</v>
      </c>
      <c r="B2" s="6" t="s">
        <v>97</v>
      </c>
      <c r="C2" s="6" t="s">
        <v>98</v>
      </c>
      <c r="D2" s="6" t="s">
        <v>99</v>
      </c>
      <c r="E2" s="6" t="s">
        <v>100</v>
      </c>
    </row>
    <row r="3" spans="1:16" x14ac:dyDescent="0.25">
      <c r="A3" s="3" t="s">
        <v>113</v>
      </c>
      <c r="B3" s="3"/>
      <c r="C3" s="3" t="s">
        <v>262</v>
      </c>
      <c r="D3" s="3" t="s">
        <v>115</v>
      </c>
      <c r="E3" s="21" t="s">
        <v>358</v>
      </c>
      <c r="G3" s="864" t="s">
        <v>359</v>
      </c>
      <c r="H3" s="864"/>
      <c r="I3" s="864"/>
      <c r="J3" s="864"/>
      <c r="K3" s="864"/>
      <c r="L3" s="864"/>
      <c r="M3" s="864"/>
      <c r="N3" s="864"/>
      <c r="O3" s="864"/>
      <c r="P3" s="864"/>
    </row>
    <row r="4" spans="1:16" x14ac:dyDescent="0.25">
      <c r="A4" s="3" t="s">
        <v>119</v>
      </c>
      <c r="B4" s="3"/>
      <c r="C4" s="3" t="s">
        <v>115</v>
      </c>
      <c r="D4" s="3" t="s">
        <v>360</v>
      </c>
      <c r="E4" s="21" t="s">
        <v>269</v>
      </c>
      <c r="G4" s="6" t="s">
        <v>101</v>
      </c>
      <c r="H4" s="6" t="s">
        <v>102</v>
      </c>
      <c r="I4" s="6" t="s">
        <v>103</v>
      </c>
      <c r="J4" s="6" t="s">
        <v>104</v>
      </c>
      <c r="K4" s="6" t="s">
        <v>105</v>
      </c>
      <c r="L4" s="6" t="s">
        <v>106</v>
      </c>
      <c r="M4" s="6" t="s">
        <v>107</v>
      </c>
      <c r="N4" s="6" t="s">
        <v>108</v>
      </c>
      <c r="O4" s="6" t="s">
        <v>109</v>
      </c>
      <c r="P4" s="6" t="s">
        <v>110</v>
      </c>
    </row>
    <row r="5" spans="1:16" x14ac:dyDescent="0.25">
      <c r="A5" s="3" t="s">
        <v>124</v>
      </c>
      <c r="B5" s="3"/>
      <c r="C5" s="3" t="s">
        <v>361</v>
      </c>
      <c r="D5" s="3" t="s">
        <v>115</v>
      </c>
      <c r="E5" s="21" t="s">
        <v>185</v>
      </c>
      <c r="G5" s="3">
        <v>1</v>
      </c>
      <c r="H5" s="3" t="s">
        <v>115</v>
      </c>
      <c r="I5" s="3">
        <v>56</v>
      </c>
      <c r="J5" s="3"/>
      <c r="K5" s="3"/>
      <c r="L5" s="20"/>
      <c r="M5" s="20"/>
      <c r="N5" s="20"/>
      <c r="O5" s="20"/>
      <c r="P5" s="20"/>
    </row>
    <row r="6" spans="1:16" x14ac:dyDescent="0.25">
      <c r="A6" s="3" t="s">
        <v>128</v>
      </c>
      <c r="B6" s="3"/>
      <c r="C6" s="3" t="s">
        <v>115</v>
      </c>
      <c r="D6" s="3" t="s">
        <v>118</v>
      </c>
      <c r="E6" s="21" t="s">
        <v>300</v>
      </c>
      <c r="G6" s="3">
        <v>2</v>
      </c>
      <c r="H6" s="3" t="s">
        <v>362</v>
      </c>
      <c r="I6" s="3">
        <v>51</v>
      </c>
      <c r="J6" s="3"/>
      <c r="K6" s="3"/>
      <c r="L6" s="20"/>
      <c r="M6" s="20"/>
      <c r="N6" s="20"/>
      <c r="O6" s="20"/>
      <c r="P6" s="20"/>
    </row>
    <row r="7" spans="1:16" x14ac:dyDescent="0.25">
      <c r="A7" s="3" t="s">
        <v>132</v>
      </c>
      <c r="B7" s="22"/>
      <c r="C7" s="3" t="s">
        <v>363</v>
      </c>
      <c r="D7" s="3" t="s">
        <v>115</v>
      </c>
      <c r="E7" s="21" t="s">
        <v>292</v>
      </c>
      <c r="G7" s="3">
        <v>3</v>
      </c>
      <c r="H7" s="3" t="s">
        <v>364</v>
      </c>
      <c r="I7" s="3">
        <v>51</v>
      </c>
      <c r="J7" s="3"/>
      <c r="K7" s="3"/>
      <c r="L7" s="20"/>
      <c r="M7" s="20"/>
      <c r="N7" s="20"/>
      <c r="O7" s="20"/>
      <c r="P7" s="20"/>
    </row>
    <row r="8" spans="1:16" x14ac:dyDescent="0.25">
      <c r="A8" s="3" t="s">
        <v>137</v>
      </c>
      <c r="B8" s="22">
        <v>29527</v>
      </c>
      <c r="C8" s="3" t="s">
        <v>115</v>
      </c>
      <c r="D8" s="3" t="s">
        <v>365</v>
      </c>
      <c r="E8" s="21" t="s">
        <v>252</v>
      </c>
      <c r="G8" s="3">
        <v>4</v>
      </c>
      <c r="H8" s="3" t="s">
        <v>366</v>
      </c>
      <c r="I8" s="3">
        <v>49</v>
      </c>
      <c r="J8" s="3"/>
      <c r="K8" s="3"/>
      <c r="L8" s="20"/>
      <c r="M8" s="20"/>
      <c r="N8" s="20"/>
      <c r="O8" s="20"/>
      <c r="P8" s="20"/>
    </row>
    <row r="9" spans="1:16" x14ac:dyDescent="0.25">
      <c r="A9" s="3" t="s">
        <v>141</v>
      </c>
      <c r="B9" s="3"/>
      <c r="C9" s="3" t="s">
        <v>367</v>
      </c>
      <c r="D9" s="3" t="s">
        <v>115</v>
      </c>
      <c r="E9" s="21" t="s">
        <v>232</v>
      </c>
      <c r="G9" s="3">
        <v>5</v>
      </c>
      <c r="H9" s="3" t="s">
        <v>368</v>
      </c>
      <c r="I9" s="3">
        <v>48</v>
      </c>
      <c r="J9" s="3"/>
      <c r="K9" s="3"/>
      <c r="L9" s="20"/>
      <c r="M9" s="20"/>
      <c r="N9" s="20"/>
      <c r="O9" s="20"/>
      <c r="P9" s="20"/>
    </row>
    <row r="10" spans="1:16" x14ac:dyDescent="0.25">
      <c r="A10" s="3" t="s">
        <v>145</v>
      </c>
      <c r="B10" s="3"/>
      <c r="C10" s="3" t="s">
        <v>115</v>
      </c>
      <c r="D10" s="3" t="s">
        <v>369</v>
      </c>
      <c r="E10" s="21" t="s">
        <v>265</v>
      </c>
      <c r="G10" s="3">
        <v>6</v>
      </c>
      <c r="H10" s="3" t="s">
        <v>370</v>
      </c>
      <c r="I10" s="3">
        <v>45</v>
      </c>
      <c r="J10" s="3"/>
      <c r="K10" s="3"/>
      <c r="L10" s="20"/>
      <c r="M10" s="20"/>
      <c r="N10" s="20"/>
      <c r="O10" s="20"/>
      <c r="P10" s="20"/>
    </row>
    <row r="11" spans="1:16" x14ac:dyDescent="0.25">
      <c r="A11" s="3" t="s">
        <v>149</v>
      </c>
      <c r="B11" s="3"/>
      <c r="C11" s="3" t="s">
        <v>371</v>
      </c>
      <c r="D11" s="3" t="s">
        <v>115</v>
      </c>
      <c r="E11" s="21" t="s">
        <v>185</v>
      </c>
      <c r="G11" s="3">
        <v>7</v>
      </c>
      <c r="H11" s="3" t="s">
        <v>262</v>
      </c>
      <c r="I11" s="3">
        <v>42</v>
      </c>
      <c r="J11" s="3"/>
      <c r="K11" s="3"/>
      <c r="L11" s="20"/>
      <c r="M11" s="20"/>
      <c r="N11" s="20"/>
      <c r="O11" s="20"/>
      <c r="P11" s="20"/>
    </row>
    <row r="12" spans="1:16" x14ac:dyDescent="0.25">
      <c r="A12" s="3" t="s">
        <v>153</v>
      </c>
      <c r="B12" s="3"/>
      <c r="C12" s="3" t="s">
        <v>370</v>
      </c>
      <c r="D12" s="3" t="s">
        <v>115</v>
      </c>
      <c r="E12" s="21" t="s">
        <v>265</v>
      </c>
      <c r="G12" s="3">
        <v>8</v>
      </c>
      <c r="H12" s="3" t="s">
        <v>372</v>
      </c>
      <c r="I12" s="3">
        <v>40</v>
      </c>
      <c r="J12" s="3"/>
      <c r="K12" s="3"/>
      <c r="L12" s="20"/>
      <c r="M12" s="20"/>
      <c r="N12" s="20"/>
      <c r="O12" s="20"/>
      <c r="P12" s="20"/>
    </row>
    <row r="13" spans="1:16" x14ac:dyDescent="0.25">
      <c r="A13" s="3" t="s">
        <v>157</v>
      </c>
      <c r="B13" s="3"/>
      <c r="C13" s="3" t="s">
        <v>115</v>
      </c>
      <c r="D13" s="3" t="s">
        <v>362</v>
      </c>
      <c r="E13" s="21" t="s">
        <v>265</v>
      </c>
      <c r="G13" s="3">
        <v>9</v>
      </c>
      <c r="H13" s="3" t="s">
        <v>363</v>
      </c>
      <c r="I13" s="3">
        <v>39</v>
      </c>
      <c r="J13" s="3"/>
      <c r="K13" s="3"/>
      <c r="L13" s="20"/>
      <c r="M13" s="20"/>
      <c r="N13" s="20"/>
      <c r="O13" s="20"/>
      <c r="P13" s="20"/>
    </row>
    <row r="14" spans="1:16" x14ac:dyDescent="0.25">
      <c r="A14" s="3" t="s">
        <v>161</v>
      </c>
      <c r="B14" s="3"/>
      <c r="C14" s="3" t="s">
        <v>115</v>
      </c>
      <c r="D14" s="3" t="s">
        <v>262</v>
      </c>
      <c r="E14" s="21"/>
      <c r="G14" s="3">
        <v>10</v>
      </c>
      <c r="H14" s="3" t="s">
        <v>367</v>
      </c>
      <c r="I14" s="3">
        <v>38</v>
      </c>
      <c r="J14" s="3"/>
      <c r="K14" s="3"/>
      <c r="L14" s="20"/>
      <c r="M14" s="20"/>
      <c r="N14" s="20"/>
      <c r="O14" s="20"/>
      <c r="P14" s="20"/>
    </row>
    <row r="15" spans="1:16" x14ac:dyDescent="0.25">
      <c r="A15" s="3" t="s">
        <v>164</v>
      </c>
      <c r="B15" s="3"/>
      <c r="C15" s="3" t="s">
        <v>360</v>
      </c>
      <c r="D15" s="3" t="s">
        <v>115</v>
      </c>
      <c r="E15" s="21"/>
      <c r="G15" s="3">
        <v>11</v>
      </c>
      <c r="H15" s="3" t="s">
        <v>118</v>
      </c>
      <c r="I15" s="3">
        <v>36</v>
      </c>
      <c r="J15" s="3"/>
      <c r="K15" s="3"/>
      <c r="L15" s="20"/>
      <c r="M15" s="20"/>
      <c r="N15" s="20"/>
      <c r="O15" s="20"/>
      <c r="P15" s="20"/>
    </row>
    <row r="16" spans="1:16" x14ac:dyDescent="0.25">
      <c r="A16" s="23" t="s">
        <v>166</v>
      </c>
      <c r="B16" s="22"/>
      <c r="C16" s="3" t="s">
        <v>115</v>
      </c>
      <c r="D16" s="3" t="s">
        <v>361</v>
      </c>
      <c r="E16" s="21"/>
      <c r="G16" s="3">
        <v>12</v>
      </c>
      <c r="H16" s="3" t="s">
        <v>373</v>
      </c>
      <c r="I16" s="3">
        <v>33</v>
      </c>
      <c r="J16" s="3"/>
      <c r="K16" s="3"/>
      <c r="L16" s="20"/>
      <c r="M16" s="20"/>
      <c r="N16" s="20"/>
      <c r="O16" s="20"/>
      <c r="P16" s="20"/>
    </row>
    <row r="17" spans="1:8" x14ac:dyDescent="0.25">
      <c r="A17" s="3" t="s">
        <v>169</v>
      </c>
      <c r="B17" s="3"/>
      <c r="C17" s="3" t="s">
        <v>118</v>
      </c>
      <c r="D17" s="3" t="s">
        <v>115</v>
      </c>
      <c r="E17" s="21"/>
    </row>
    <row r="18" spans="1:8" x14ac:dyDescent="0.25">
      <c r="A18" s="3" t="s">
        <v>172</v>
      </c>
      <c r="B18" s="3"/>
      <c r="C18" s="3" t="s">
        <v>115</v>
      </c>
      <c r="D18" s="3" t="s">
        <v>363</v>
      </c>
      <c r="E18" s="21"/>
    </row>
    <row r="19" spans="1:8" x14ac:dyDescent="0.25">
      <c r="A19" s="3" t="s">
        <v>175</v>
      </c>
      <c r="B19" s="22">
        <v>29646</v>
      </c>
      <c r="C19" s="3" t="s">
        <v>365</v>
      </c>
      <c r="D19" s="3" t="s">
        <v>115</v>
      </c>
      <c r="E19" s="21" t="s">
        <v>207</v>
      </c>
      <c r="G19" t="s">
        <v>374</v>
      </c>
      <c r="H19" t="s">
        <v>260</v>
      </c>
    </row>
    <row r="20" spans="1:8" x14ac:dyDescent="0.25">
      <c r="A20" s="3" t="s">
        <v>178</v>
      </c>
      <c r="B20" s="2"/>
      <c r="C20" s="3" t="s">
        <v>115</v>
      </c>
      <c r="D20" s="3" t="s">
        <v>367</v>
      </c>
      <c r="E20" s="21"/>
    </row>
    <row r="21" spans="1:8" x14ac:dyDescent="0.25">
      <c r="A21" s="3" t="s">
        <v>181</v>
      </c>
      <c r="B21" s="3"/>
      <c r="C21" s="3" t="s">
        <v>369</v>
      </c>
      <c r="D21" s="3" t="s">
        <v>115</v>
      </c>
      <c r="E21" s="21"/>
      <c r="H21" s="11"/>
    </row>
    <row r="22" spans="1:8" x14ac:dyDescent="0.25">
      <c r="A22" s="3" t="s">
        <v>184</v>
      </c>
      <c r="B22" s="3"/>
      <c r="C22" s="3" t="s">
        <v>115</v>
      </c>
      <c r="D22" s="3" t="s">
        <v>371</v>
      </c>
      <c r="E22" s="21"/>
      <c r="H22" s="16"/>
    </row>
    <row r="23" spans="1:8" x14ac:dyDescent="0.25">
      <c r="A23" s="3" t="s">
        <v>187</v>
      </c>
      <c r="B23" s="3"/>
      <c r="C23" s="3" t="s">
        <v>115</v>
      </c>
      <c r="D23" s="3" t="s">
        <v>370</v>
      </c>
      <c r="E23" s="21"/>
      <c r="H23" s="16"/>
    </row>
    <row r="24" spans="1:8" x14ac:dyDescent="0.25">
      <c r="A24" s="3" t="s">
        <v>189</v>
      </c>
      <c r="B24" s="22">
        <v>29732</v>
      </c>
      <c r="C24" s="3" t="s">
        <v>362</v>
      </c>
      <c r="D24" s="3" t="s">
        <v>115</v>
      </c>
      <c r="E24" s="21"/>
      <c r="H24" s="16"/>
    </row>
    <row r="25" spans="1:8" x14ac:dyDescent="0.25">
      <c r="A25" s="14"/>
      <c r="B25" s="24"/>
      <c r="C25" s="14"/>
      <c r="D25" s="14"/>
      <c r="E25" s="25"/>
      <c r="H25" s="16"/>
    </row>
    <row r="26" spans="1:8" x14ac:dyDescent="0.25">
      <c r="A26" s="11"/>
      <c r="B26" s="11"/>
      <c r="C26" s="11"/>
      <c r="D26" s="11"/>
      <c r="E26" s="11"/>
      <c r="H26" s="16"/>
    </row>
    <row r="27" spans="1:8" x14ac:dyDescent="0.25">
      <c r="A27" s="861" t="s">
        <v>193</v>
      </c>
      <c r="B27" s="861"/>
      <c r="C27" s="861"/>
      <c r="D27" s="861"/>
      <c r="E27" s="861"/>
      <c r="H27" s="16"/>
    </row>
    <row r="28" spans="1:8" x14ac:dyDescent="0.25">
      <c r="A28" s="6" t="s">
        <v>194</v>
      </c>
      <c r="B28" s="6" t="s">
        <v>97</v>
      </c>
      <c r="C28" s="6" t="s">
        <v>98</v>
      </c>
      <c r="D28" s="6" t="s">
        <v>99</v>
      </c>
      <c r="E28" s="6" t="s">
        <v>100</v>
      </c>
      <c r="H28" s="16"/>
    </row>
    <row r="29" spans="1:8" x14ac:dyDescent="0.25">
      <c r="A29" s="3"/>
      <c r="B29" s="8"/>
      <c r="C29" s="3" t="s">
        <v>115</v>
      </c>
      <c r="D29" s="3" t="s">
        <v>375</v>
      </c>
      <c r="E29" s="3" t="s">
        <v>358</v>
      </c>
      <c r="H29" s="16"/>
    </row>
    <row r="30" spans="1:8" x14ac:dyDescent="0.25">
      <c r="H30" s="16"/>
    </row>
    <row r="31" spans="1:8" x14ac:dyDescent="0.25">
      <c r="A31" s="864" t="s">
        <v>208</v>
      </c>
      <c r="B31" s="864"/>
      <c r="C31" s="864"/>
      <c r="D31" s="864"/>
      <c r="E31" s="864"/>
      <c r="H31" s="16"/>
    </row>
    <row r="32" spans="1:8" x14ac:dyDescent="0.25">
      <c r="A32" s="6" t="s">
        <v>194</v>
      </c>
      <c r="B32" s="6" t="s">
        <v>97</v>
      </c>
      <c r="C32" s="6" t="s">
        <v>98</v>
      </c>
      <c r="D32" s="6" t="s">
        <v>99</v>
      </c>
      <c r="E32" s="6" t="s">
        <v>100</v>
      </c>
      <c r="H32" s="16"/>
    </row>
    <row r="33" spans="1:16" x14ac:dyDescent="0.25">
      <c r="A33" s="3" t="s">
        <v>345</v>
      </c>
      <c r="B33" s="3"/>
      <c r="C33" s="3"/>
      <c r="D33" s="3"/>
      <c r="E33" s="3"/>
      <c r="H33" s="16"/>
    </row>
    <row r="34" spans="1:16" x14ac:dyDescent="0.25">
      <c r="A34" s="3" t="s">
        <v>346</v>
      </c>
      <c r="B34" s="3"/>
      <c r="C34" s="3"/>
      <c r="D34" s="3"/>
      <c r="E34" s="3"/>
      <c r="H34" s="16"/>
    </row>
    <row r="36" spans="1:16" x14ac:dyDescent="0.25">
      <c r="A36" s="864" t="s">
        <v>376</v>
      </c>
      <c r="B36" s="864"/>
      <c r="C36" s="864"/>
      <c r="D36" s="864"/>
      <c r="E36" s="864"/>
      <c r="G36" s="864" t="s">
        <v>377</v>
      </c>
      <c r="H36" s="864"/>
      <c r="I36" s="864"/>
      <c r="J36" s="864"/>
      <c r="K36" s="864"/>
      <c r="L36" s="864"/>
      <c r="M36" s="864"/>
      <c r="N36" s="864"/>
      <c r="O36" s="864"/>
      <c r="P36" s="864"/>
    </row>
    <row r="37" spans="1:16" x14ac:dyDescent="0.25">
      <c r="A37" s="6" t="s">
        <v>96</v>
      </c>
      <c r="B37" s="6" t="s">
        <v>97</v>
      </c>
      <c r="C37" s="6" t="s">
        <v>98</v>
      </c>
      <c r="D37" s="6" t="s">
        <v>99</v>
      </c>
      <c r="E37" s="6" t="s">
        <v>100</v>
      </c>
      <c r="G37" s="6" t="s">
        <v>101</v>
      </c>
      <c r="H37" s="6" t="s">
        <v>102</v>
      </c>
      <c r="I37" s="6" t="s">
        <v>103</v>
      </c>
      <c r="J37" s="6" t="s">
        <v>104</v>
      </c>
      <c r="K37" s="6" t="s">
        <v>105</v>
      </c>
      <c r="L37" s="6" t="s">
        <v>106</v>
      </c>
      <c r="M37" s="6" t="s">
        <v>107</v>
      </c>
      <c r="N37" s="6" t="s">
        <v>108</v>
      </c>
      <c r="O37" s="6" t="s">
        <v>109</v>
      </c>
      <c r="P37" s="6" t="s">
        <v>110</v>
      </c>
    </row>
    <row r="38" spans="1:16" x14ac:dyDescent="0.25">
      <c r="A38" s="3" t="s">
        <v>113</v>
      </c>
      <c r="B38" s="3"/>
      <c r="C38" s="3" t="s">
        <v>262</v>
      </c>
      <c r="D38" s="3" t="s">
        <v>115</v>
      </c>
      <c r="E38" s="21" t="s">
        <v>292</v>
      </c>
      <c r="G38" s="3">
        <v>1</v>
      </c>
      <c r="H38" s="3" t="s">
        <v>362</v>
      </c>
      <c r="I38" s="3">
        <v>57</v>
      </c>
      <c r="J38" s="3"/>
      <c r="K38" s="3"/>
      <c r="L38" s="19"/>
      <c r="M38" s="19"/>
      <c r="N38" s="19"/>
      <c r="O38" s="19"/>
      <c r="P38" s="19"/>
    </row>
    <row r="39" spans="1:16" x14ac:dyDescent="0.25">
      <c r="A39" s="3" t="s">
        <v>119</v>
      </c>
      <c r="B39" s="3"/>
      <c r="C39" s="3" t="s">
        <v>115</v>
      </c>
      <c r="D39" s="3" t="s">
        <v>360</v>
      </c>
      <c r="E39" s="21" t="s">
        <v>292</v>
      </c>
      <c r="G39" s="3">
        <v>2</v>
      </c>
      <c r="H39" s="3" t="s">
        <v>373</v>
      </c>
      <c r="I39" s="3">
        <v>55</v>
      </c>
      <c r="J39" s="3"/>
      <c r="K39" s="3"/>
      <c r="L39" s="19"/>
      <c r="M39" s="19"/>
      <c r="N39" s="19"/>
      <c r="O39" s="19"/>
      <c r="P39" s="19"/>
    </row>
    <row r="40" spans="1:16" x14ac:dyDescent="0.25">
      <c r="A40" s="3" t="s">
        <v>124</v>
      </c>
      <c r="B40" s="3"/>
      <c r="C40" s="3" t="s">
        <v>361</v>
      </c>
      <c r="D40" s="3" t="s">
        <v>115</v>
      </c>
      <c r="E40" s="21" t="s">
        <v>265</v>
      </c>
      <c r="G40" s="3">
        <v>3</v>
      </c>
      <c r="H40" s="3" t="s">
        <v>118</v>
      </c>
      <c r="I40" s="3">
        <v>51</v>
      </c>
      <c r="J40" s="3"/>
      <c r="K40" s="3"/>
      <c r="L40" s="19"/>
      <c r="M40" s="19"/>
      <c r="N40" s="19"/>
      <c r="O40" s="19"/>
      <c r="P40" s="19"/>
    </row>
    <row r="41" spans="1:16" x14ac:dyDescent="0.25">
      <c r="A41" s="3" t="s">
        <v>128</v>
      </c>
      <c r="B41" s="3"/>
      <c r="C41" s="3" t="s">
        <v>115</v>
      </c>
      <c r="D41" s="3" t="s">
        <v>118</v>
      </c>
      <c r="E41" s="21" t="s">
        <v>300</v>
      </c>
      <c r="G41" s="3">
        <v>4</v>
      </c>
      <c r="H41" s="3" t="s">
        <v>372</v>
      </c>
      <c r="I41" s="3">
        <v>51</v>
      </c>
      <c r="J41" s="3"/>
      <c r="K41" s="3"/>
      <c r="L41" s="19"/>
      <c r="M41" s="19"/>
      <c r="N41" s="19"/>
      <c r="O41" s="19"/>
      <c r="P41" s="19"/>
    </row>
    <row r="42" spans="1:16" x14ac:dyDescent="0.25">
      <c r="A42" s="3" t="s">
        <v>132</v>
      </c>
      <c r="B42" s="22"/>
      <c r="C42" s="3" t="s">
        <v>363</v>
      </c>
      <c r="D42" s="3" t="s">
        <v>115</v>
      </c>
      <c r="E42" s="21" t="s">
        <v>234</v>
      </c>
      <c r="G42" s="3">
        <v>5</v>
      </c>
      <c r="H42" s="3" t="s">
        <v>370</v>
      </c>
      <c r="I42" s="3">
        <v>48</v>
      </c>
      <c r="J42" s="3"/>
      <c r="K42" s="3"/>
      <c r="L42" s="19"/>
      <c r="M42" s="19"/>
      <c r="N42" s="19"/>
      <c r="O42" s="19"/>
      <c r="P42" s="19"/>
    </row>
    <row r="43" spans="1:16" x14ac:dyDescent="0.25">
      <c r="A43" s="3" t="s">
        <v>137</v>
      </c>
      <c r="B43" s="22">
        <v>29527</v>
      </c>
      <c r="C43" s="3" t="s">
        <v>115</v>
      </c>
      <c r="D43" s="3" t="s">
        <v>365</v>
      </c>
      <c r="E43" s="21" t="s">
        <v>216</v>
      </c>
      <c r="G43" s="3">
        <v>6</v>
      </c>
      <c r="H43" s="3" t="s">
        <v>115</v>
      </c>
      <c r="I43" s="3">
        <v>42</v>
      </c>
      <c r="J43" s="3"/>
      <c r="K43" s="3"/>
      <c r="L43" s="19"/>
      <c r="M43" s="19"/>
      <c r="N43" s="19"/>
      <c r="O43" s="19"/>
      <c r="P43" s="19"/>
    </row>
    <row r="44" spans="1:16" x14ac:dyDescent="0.25">
      <c r="A44" s="3" t="s">
        <v>141</v>
      </c>
      <c r="B44" s="3"/>
      <c r="C44" s="3" t="s">
        <v>367</v>
      </c>
      <c r="D44" s="3" t="s">
        <v>115</v>
      </c>
      <c r="E44" s="21" t="s">
        <v>273</v>
      </c>
      <c r="G44" s="3">
        <v>7</v>
      </c>
      <c r="H44" s="3" t="s">
        <v>366</v>
      </c>
      <c r="I44" s="3">
        <v>41</v>
      </c>
      <c r="J44" s="3"/>
      <c r="K44" s="3"/>
      <c r="L44" s="19"/>
      <c r="M44" s="19"/>
      <c r="N44" s="19"/>
      <c r="O44" s="19"/>
      <c r="P44" s="19"/>
    </row>
    <row r="45" spans="1:16" x14ac:dyDescent="0.25">
      <c r="A45" s="3" t="s">
        <v>145</v>
      </c>
      <c r="B45" s="3"/>
      <c r="C45" s="3" t="s">
        <v>115</v>
      </c>
      <c r="D45" s="3" t="s">
        <v>369</v>
      </c>
      <c r="E45" s="21" t="s">
        <v>295</v>
      </c>
      <c r="G45" s="3">
        <v>8</v>
      </c>
      <c r="H45" s="3" t="s">
        <v>262</v>
      </c>
      <c r="I45" s="3">
        <v>40</v>
      </c>
      <c r="J45" s="3"/>
      <c r="K45" s="3"/>
      <c r="L45" s="19"/>
      <c r="M45" s="19"/>
      <c r="N45" s="19"/>
      <c r="O45" s="19"/>
      <c r="P45" s="19"/>
    </row>
    <row r="46" spans="1:16" x14ac:dyDescent="0.25">
      <c r="A46" s="3" t="s">
        <v>149</v>
      </c>
      <c r="B46" s="3"/>
      <c r="C46" s="3" t="s">
        <v>371</v>
      </c>
      <c r="D46" s="3" t="s">
        <v>115</v>
      </c>
      <c r="E46" s="21" t="s">
        <v>126</v>
      </c>
      <c r="G46" s="3">
        <v>9</v>
      </c>
      <c r="H46" s="3" t="s">
        <v>367</v>
      </c>
      <c r="I46" s="3">
        <v>38</v>
      </c>
      <c r="J46" s="3"/>
      <c r="K46" s="3"/>
      <c r="L46" s="19"/>
      <c r="M46" s="19"/>
      <c r="N46" s="19"/>
      <c r="O46" s="19"/>
      <c r="P46" s="19"/>
    </row>
    <row r="47" spans="1:16" x14ac:dyDescent="0.25">
      <c r="A47" s="3" t="s">
        <v>153</v>
      </c>
      <c r="B47" s="3"/>
      <c r="C47" s="3" t="s">
        <v>370</v>
      </c>
      <c r="D47" s="3" t="s">
        <v>115</v>
      </c>
      <c r="E47" s="21" t="s">
        <v>269</v>
      </c>
      <c r="G47" s="3">
        <v>10</v>
      </c>
      <c r="H47" s="3" t="s">
        <v>368</v>
      </c>
      <c r="I47" s="3">
        <v>37</v>
      </c>
      <c r="J47" s="3"/>
      <c r="K47" s="3"/>
      <c r="L47" s="19"/>
      <c r="M47" s="19"/>
      <c r="N47" s="19"/>
      <c r="O47" s="19"/>
      <c r="P47" s="19"/>
    </row>
    <row r="48" spans="1:16" x14ac:dyDescent="0.25">
      <c r="A48" s="3" t="s">
        <v>157</v>
      </c>
      <c r="B48" s="3"/>
      <c r="C48" s="3" t="s">
        <v>115</v>
      </c>
      <c r="D48" s="3" t="s">
        <v>362</v>
      </c>
      <c r="E48" s="21" t="s">
        <v>265</v>
      </c>
      <c r="G48" s="3">
        <v>11</v>
      </c>
      <c r="H48" s="3" t="s">
        <v>363</v>
      </c>
      <c r="I48" s="3">
        <v>34</v>
      </c>
      <c r="J48" s="3"/>
      <c r="K48" s="3"/>
      <c r="L48" s="19"/>
      <c r="M48" s="19"/>
      <c r="N48" s="19"/>
      <c r="O48" s="19"/>
      <c r="P48" s="19"/>
    </row>
    <row r="49" spans="1:16" x14ac:dyDescent="0.25">
      <c r="A49" s="3" t="s">
        <v>161</v>
      </c>
      <c r="B49" s="3"/>
      <c r="C49" s="3" t="s">
        <v>115</v>
      </c>
      <c r="D49" s="3" t="s">
        <v>262</v>
      </c>
      <c r="E49" s="26" t="s">
        <v>292</v>
      </c>
      <c r="G49" s="3">
        <v>12</v>
      </c>
      <c r="H49" s="3" t="s">
        <v>364</v>
      </c>
      <c r="I49" s="3" t="s">
        <v>378</v>
      </c>
      <c r="J49" s="3"/>
      <c r="K49" s="3"/>
      <c r="L49" s="19"/>
      <c r="M49" s="19"/>
      <c r="N49" s="19"/>
      <c r="O49" s="19"/>
      <c r="P49" s="19"/>
    </row>
    <row r="50" spans="1:16" x14ac:dyDescent="0.25">
      <c r="A50" s="3" t="s">
        <v>164</v>
      </c>
      <c r="B50" s="3"/>
      <c r="C50" s="3" t="s">
        <v>360</v>
      </c>
      <c r="D50" s="3" t="s">
        <v>115</v>
      </c>
      <c r="E50" s="26" t="s">
        <v>139</v>
      </c>
    </row>
    <row r="51" spans="1:16" x14ac:dyDescent="0.25">
      <c r="A51" s="23" t="s">
        <v>166</v>
      </c>
      <c r="B51" s="22"/>
      <c r="C51" s="3" t="s">
        <v>115</v>
      </c>
      <c r="D51" s="3" t="s">
        <v>361</v>
      </c>
      <c r="E51" s="26" t="s">
        <v>295</v>
      </c>
    </row>
    <row r="52" spans="1:16" x14ac:dyDescent="0.25">
      <c r="A52" s="3" t="s">
        <v>169</v>
      </c>
      <c r="B52" s="3"/>
      <c r="C52" s="3" t="s">
        <v>118</v>
      </c>
      <c r="D52" s="3" t="s">
        <v>115</v>
      </c>
      <c r="E52" s="26" t="s">
        <v>225</v>
      </c>
    </row>
    <row r="53" spans="1:16" x14ac:dyDescent="0.25">
      <c r="A53" s="3" t="s">
        <v>172</v>
      </c>
      <c r="B53" s="3"/>
      <c r="C53" s="3" t="s">
        <v>115</v>
      </c>
      <c r="D53" s="3" t="s">
        <v>363</v>
      </c>
      <c r="E53" s="26"/>
    </row>
    <row r="54" spans="1:16" x14ac:dyDescent="0.25">
      <c r="A54" s="3" t="s">
        <v>175</v>
      </c>
      <c r="B54" s="22">
        <v>29646</v>
      </c>
      <c r="C54" s="3" t="s">
        <v>365</v>
      </c>
      <c r="D54" s="3" t="s">
        <v>115</v>
      </c>
      <c r="E54" s="26" t="s">
        <v>207</v>
      </c>
    </row>
    <row r="55" spans="1:16" x14ac:dyDescent="0.25">
      <c r="A55" s="3" t="s">
        <v>178</v>
      </c>
      <c r="B55" s="2"/>
      <c r="C55" s="3" t="s">
        <v>115</v>
      </c>
      <c r="D55" s="3" t="s">
        <v>367</v>
      </c>
      <c r="E55" s="26"/>
    </row>
    <row r="56" spans="1:16" ht="19.5" customHeight="1" x14ac:dyDescent="0.25">
      <c r="A56" s="3" t="s">
        <v>181</v>
      </c>
      <c r="B56" s="3"/>
      <c r="C56" s="3" t="s">
        <v>369</v>
      </c>
      <c r="D56" s="3" t="s">
        <v>115</v>
      </c>
      <c r="E56" s="26"/>
    </row>
    <row r="57" spans="1:16" ht="19.5" customHeight="1" x14ac:dyDescent="0.25">
      <c r="A57" s="3" t="s">
        <v>184</v>
      </c>
      <c r="B57" s="3"/>
      <c r="C57" s="3" t="s">
        <v>115</v>
      </c>
      <c r="D57" s="3" t="s">
        <v>371</v>
      </c>
      <c r="E57" s="26"/>
    </row>
    <row r="58" spans="1:16" ht="19.5" customHeight="1" x14ac:dyDescent="0.25">
      <c r="A58" s="3" t="s">
        <v>187</v>
      </c>
      <c r="B58" s="3"/>
      <c r="C58" s="3" t="s">
        <v>115</v>
      </c>
      <c r="D58" s="3" t="s">
        <v>370</v>
      </c>
      <c r="E58" s="26" t="s">
        <v>300</v>
      </c>
    </row>
    <row r="59" spans="1:16" ht="19.5" customHeight="1" x14ac:dyDescent="0.25">
      <c r="A59" s="3" t="s">
        <v>189</v>
      </c>
      <c r="B59" s="22">
        <v>29732</v>
      </c>
      <c r="C59" s="3" t="s">
        <v>362</v>
      </c>
      <c r="D59" s="3" t="s">
        <v>115</v>
      </c>
      <c r="E59" s="21"/>
    </row>
  </sheetData>
  <sheetProtection selectLockedCells="1" selectUnlockedCells="1"/>
  <mergeCells count="6">
    <mergeCell ref="A1:E1"/>
    <mergeCell ref="G3:P3"/>
    <mergeCell ref="A27:E27"/>
    <mergeCell ref="A31:E31"/>
    <mergeCell ref="A36:E36"/>
    <mergeCell ref="G36:P36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"/>
  <sheetViews>
    <sheetView topLeftCell="A13" zoomScale="110" zoomScaleNormal="110" workbookViewId="0">
      <selection activeCell="K38" sqref="K38"/>
    </sheetView>
  </sheetViews>
  <sheetFormatPr baseColWidth="10" defaultColWidth="10.7109375" defaultRowHeight="15" x14ac:dyDescent="0.25"/>
  <cols>
    <col min="1" max="1" width="8.140625" style="1" customWidth="1"/>
    <col min="2" max="2" width="10.85546875" style="1" customWidth="1"/>
    <col min="3" max="3" width="21.42578125" style="1" customWidth="1"/>
    <col min="4" max="4" width="24" style="1" customWidth="1"/>
    <col min="5" max="5" width="10.42578125" style="1" customWidth="1"/>
    <col min="6" max="6" width="2.42578125" customWidth="1"/>
    <col min="7" max="7" width="11.85546875" customWidth="1"/>
    <col min="8" max="8" width="14.42578125" customWidth="1"/>
    <col min="9" max="9" width="14" customWidth="1"/>
    <col min="10" max="11" width="11.5703125" customWidth="1"/>
    <col min="12" max="12" width="4.85546875" customWidth="1"/>
    <col min="13" max="13" width="6" customWidth="1"/>
    <col min="14" max="14" width="16.42578125" customWidth="1"/>
    <col min="15" max="15" width="3.7109375" style="1" customWidth="1"/>
    <col min="16" max="17" width="3" style="1" customWidth="1"/>
    <col min="18" max="18" width="2.42578125" style="1" customWidth="1"/>
    <col min="19" max="19" width="3" style="1" customWidth="1"/>
    <col min="20" max="21" width="3.28515625" style="1" customWidth="1"/>
    <col min="22" max="22" width="4.28515625" style="1" customWidth="1"/>
  </cols>
  <sheetData>
    <row r="1" spans="1:22" x14ac:dyDescent="0.25">
      <c r="A1" s="861" t="s">
        <v>379</v>
      </c>
      <c r="B1" s="861"/>
      <c r="C1" s="861"/>
      <c r="D1" s="861"/>
      <c r="E1" s="861"/>
      <c r="M1" s="864" t="s">
        <v>359</v>
      </c>
      <c r="N1" s="864"/>
      <c r="O1" s="864"/>
      <c r="P1" s="864"/>
      <c r="Q1" s="864"/>
      <c r="R1" s="864"/>
      <c r="S1" s="864"/>
      <c r="T1" s="864"/>
      <c r="U1" s="864"/>
      <c r="V1" s="864"/>
    </row>
    <row r="2" spans="1:22" x14ac:dyDescent="0.25">
      <c r="A2" s="6" t="s">
        <v>96</v>
      </c>
      <c r="B2" s="6" t="s">
        <v>97</v>
      </c>
      <c r="C2" s="6" t="s">
        <v>98</v>
      </c>
      <c r="D2" s="6" t="s">
        <v>99</v>
      </c>
      <c r="E2" s="6" t="s">
        <v>100</v>
      </c>
      <c r="M2" s="6" t="s">
        <v>101</v>
      </c>
      <c r="N2" s="6" t="s">
        <v>102</v>
      </c>
      <c r="O2" s="6" t="s">
        <v>103</v>
      </c>
      <c r="P2" s="6" t="s">
        <v>104</v>
      </c>
      <c r="Q2" s="6" t="s">
        <v>105</v>
      </c>
      <c r="R2" s="6" t="s">
        <v>106</v>
      </c>
      <c r="S2" s="6" t="s">
        <v>107</v>
      </c>
      <c r="T2" s="6" t="s">
        <v>108</v>
      </c>
      <c r="U2" s="6" t="s">
        <v>109</v>
      </c>
      <c r="V2" s="6" t="s">
        <v>110</v>
      </c>
    </row>
    <row r="3" spans="1:22" x14ac:dyDescent="0.25">
      <c r="A3" s="3" t="s">
        <v>113</v>
      </c>
      <c r="B3" s="8">
        <v>29842</v>
      </c>
      <c r="C3" s="20" t="s">
        <v>115</v>
      </c>
      <c r="D3" s="20" t="s">
        <v>380</v>
      </c>
      <c r="E3" s="2" t="s">
        <v>197</v>
      </c>
      <c r="G3" t="s">
        <v>381</v>
      </c>
      <c r="H3" t="s">
        <v>382</v>
      </c>
      <c r="I3" t="s">
        <v>383</v>
      </c>
      <c r="M3" s="3">
        <v>1</v>
      </c>
      <c r="N3" s="20" t="s">
        <v>384</v>
      </c>
      <c r="O3" s="3">
        <v>58</v>
      </c>
      <c r="P3" s="3">
        <v>22</v>
      </c>
      <c r="Q3" s="3">
        <v>17</v>
      </c>
      <c r="R3" s="2">
        <v>2</v>
      </c>
      <c r="S3" s="2">
        <v>3</v>
      </c>
      <c r="T3" s="2">
        <v>60</v>
      </c>
      <c r="U3" s="2">
        <v>19</v>
      </c>
      <c r="V3" s="2">
        <f t="shared" ref="V3:V14" si="0">T3-U3</f>
        <v>41</v>
      </c>
    </row>
    <row r="4" spans="1:22" x14ac:dyDescent="0.25">
      <c r="A4" s="3" t="s">
        <v>119</v>
      </c>
      <c r="B4" s="8">
        <v>29856</v>
      </c>
      <c r="C4" s="20" t="s">
        <v>385</v>
      </c>
      <c r="D4" s="20" t="s">
        <v>115</v>
      </c>
      <c r="E4" s="2" t="s">
        <v>155</v>
      </c>
      <c r="G4" t="s">
        <v>258</v>
      </c>
      <c r="H4" t="s">
        <v>383</v>
      </c>
      <c r="I4" t="s">
        <v>258</v>
      </c>
      <c r="J4" t="s">
        <v>383</v>
      </c>
      <c r="K4" t="s">
        <v>258</v>
      </c>
      <c r="M4" s="3">
        <v>2</v>
      </c>
      <c r="N4" s="20" t="s">
        <v>115</v>
      </c>
      <c r="O4" s="3">
        <v>53</v>
      </c>
      <c r="P4" s="3">
        <v>22</v>
      </c>
      <c r="Q4" s="3">
        <v>14</v>
      </c>
      <c r="R4" s="2">
        <v>3</v>
      </c>
      <c r="S4" s="2">
        <v>5</v>
      </c>
      <c r="T4" s="2">
        <v>62</v>
      </c>
      <c r="U4" s="2">
        <v>33</v>
      </c>
      <c r="V4" s="2">
        <f t="shared" si="0"/>
        <v>29</v>
      </c>
    </row>
    <row r="5" spans="1:22" x14ac:dyDescent="0.25">
      <c r="A5" s="3" t="s">
        <v>124</v>
      </c>
      <c r="B5" s="8">
        <v>29863</v>
      </c>
      <c r="C5" s="20" t="s">
        <v>115</v>
      </c>
      <c r="D5" s="20" t="s">
        <v>386</v>
      </c>
      <c r="E5" s="2" t="s">
        <v>151</v>
      </c>
      <c r="G5" t="s">
        <v>382</v>
      </c>
      <c r="H5" t="s">
        <v>258</v>
      </c>
      <c r="I5" t="s">
        <v>383</v>
      </c>
      <c r="J5" t="s">
        <v>258</v>
      </c>
      <c r="M5" s="3">
        <v>3</v>
      </c>
      <c r="N5" s="20" t="s">
        <v>380</v>
      </c>
      <c r="O5" s="3">
        <v>53</v>
      </c>
      <c r="P5" s="3">
        <v>22</v>
      </c>
      <c r="Q5" s="3">
        <v>14</v>
      </c>
      <c r="R5" s="2">
        <v>3</v>
      </c>
      <c r="S5" s="2">
        <v>5</v>
      </c>
      <c r="T5" s="2">
        <v>55</v>
      </c>
      <c r="U5" s="2">
        <v>32</v>
      </c>
      <c r="V5" s="2">
        <f t="shared" si="0"/>
        <v>23</v>
      </c>
    </row>
    <row r="6" spans="1:22" x14ac:dyDescent="0.25">
      <c r="A6" s="3" t="s">
        <v>128</v>
      </c>
      <c r="B6" s="8">
        <v>29877</v>
      </c>
      <c r="C6" s="20" t="s">
        <v>387</v>
      </c>
      <c r="D6" s="20" t="s">
        <v>115</v>
      </c>
      <c r="E6" s="2" t="s">
        <v>232</v>
      </c>
      <c r="G6" t="s">
        <v>383</v>
      </c>
      <c r="H6" t="s">
        <v>382</v>
      </c>
      <c r="I6" t="s">
        <v>382</v>
      </c>
      <c r="J6" t="s">
        <v>383</v>
      </c>
      <c r="M6" s="3">
        <v>4</v>
      </c>
      <c r="N6" s="20" t="s">
        <v>388</v>
      </c>
      <c r="O6" s="3">
        <v>44</v>
      </c>
      <c r="P6" s="3">
        <v>22</v>
      </c>
      <c r="Q6" s="3">
        <v>9</v>
      </c>
      <c r="R6" s="2">
        <v>4</v>
      </c>
      <c r="S6" s="2">
        <v>9</v>
      </c>
      <c r="T6" s="2">
        <v>39</v>
      </c>
      <c r="U6" s="2">
        <v>25</v>
      </c>
      <c r="V6" s="2">
        <f t="shared" si="0"/>
        <v>14</v>
      </c>
    </row>
    <row r="7" spans="1:22" x14ac:dyDescent="0.25">
      <c r="A7" s="3" t="s">
        <v>132</v>
      </c>
      <c r="B7" s="8">
        <v>29884</v>
      </c>
      <c r="C7" s="20" t="s">
        <v>115</v>
      </c>
      <c r="D7" s="20" t="s">
        <v>389</v>
      </c>
      <c r="E7" s="2" t="s">
        <v>197</v>
      </c>
      <c r="M7" s="3">
        <v>5</v>
      </c>
      <c r="N7" s="20" t="s">
        <v>385</v>
      </c>
      <c r="O7" s="3">
        <v>43</v>
      </c>
      <c r="P7" s="3">
        <v>22</v>
      </c>
      <c r="Q7" s="3">
        <v>10</v>
      </c>
      <c r="R7" s="2">
        <v>1</v>
      </c>
      <c r="S7" s="2">
        <v>11</v>
      </c>
      <c r="T7" s="2">
        <v>29</v>
      </c>
      <c r="U7" s="2">
        <v>38</v>
      </c>
      <c r="V7" s="2">
        <f t="shared" si="0"/>
        <v>-9</v>
      </c>
    </row>
    <row r="8" spans="1:22" x14ac:dyDescent="0.25">
      <c r="A8" s="3" t="s">
        <v>137</v>
      </c>
      <c r="B8" s="8">
        <v>29898</v>
      </c>
      <c r="C8" s="20" t="s">
        <v>384</v>
      </c>
      <c r="D8" s="20" t="s">
        <v>115</v>
      </c>
      <c r="E8" s="2" t="s">
        <v>334</v>
      </c>
      <c r="M8" s="3">
        <v>6</v>
      </c>
      <c r="N8" s="20" t="s">
        <v>390</v>
      </c>
      <c r="O8" s="3">
        <v>42</v>
      </c>
      <c r="P8" s="3">
        <v>22</v>
      </c>
      <c r="Q8" s="3">
        <v>9</v>
      </c>
      <c r="R8" s="2">
        <v>2</v>
      </c>
      <c r="S8" s="2">
        <v>11</v>
      </c>
      <c r="T8" s="2">
        <v>43</v>
      </c>
      <c r="U8" s="2">
        <v>53</v>
      </c>
      <c r="V8" s="2">
        <f t="shared" si="0"/>
        <v>-10</v>
      </c>
    </row>
    <row r="9" spans="1:22" x14ac:dyDescent="0.25">
      <c r="A9" s="3" t="s">
        <v>141</v>
      </c>
      <c r="B9" s="8">
        <v>29912</v>
      </c>
      <c r="C9" s="20" t="s">
        <v>115</v>
      </c>
      <c r="D9" s="20" t="s">
        <v>391</v>
      </c>
      <c r="E9" s="2" t="s">
        <v>329</v>
      </c>
      <c r="G9" t="s">
        <v>383</v>
      </c>
      <c r="H9" t="s">
        <v>382</v>
      </c>
      <c r="I9" t="s">
        <v>286</v>
      </c>
      <c r="J9" t="s">
        <v>383</v>
      </c>
      <c r="M9" s="3">
        <v>7</v>
      </c>
      <c r="N9" s="20" t="s">
        <v>386</v>
      </c>
      <c r="O9" s="3">
        <v>42</v>
      </c>
      <c r="P9" s="3">
        <v>22</v>
      </c>
      <c r="Q9" s="3">
        <v>9</v>
      </c>
      <c r="R9" s="2">
        <v>2</v>
      </c>
      <c r="S9" s="2">
        <v>11</v>
      </c>
      <c r="T9" s="2">
        <v>34</v>
      </c>
      <c r="U9" s="2">
        <v>35</v>
      </c>
      <c r="V9" s="2">
        <f t="shared" si="0"/>
        <v>-1</v>
      </c>
    </row>
    <row r="10" spans="1:22" x14ac:dyDescent="0.25">
      <c r="A10" s="3" t="s">
        <v>145</v>
      </c>
      <c r="B10" s="8">
        <v>29926</v>
      </c>
      <c r="C10" s="20" t="s">
        <v>390</v>
      </c>
      <c r="D10" s="20" t="s">
        <v>115</v>
      </c>
      <c r="E10" s="2" t="s">
        <v>392</v>
      </c>
      <c r="G10" t="s">
        <v>393</v>
      </c>
      <c r="H10" t="s">
        <v>394</v>
      </c>
      <c r="I10" t="s">
        <v>395</v>
      </c>
      <c r="J10" t="s">
        <v>396</v>
      </c>
      <c r="M10" s="3">
        <v>8</v>
      </c>
      <c r="N10" s="20" t="s">
        <v>397</v>
      </c>
      <c r="O10" s="3">
        <v>42</v>
      </c>
      <c r="P10" s="3">
        <v>22</v>
      </c>
      <c r="Q10" s="3">
        <v>9</v>
      </c>
      <c r="R10" s="2">
        <v>2</v>
      </c>
      <c r="S10" s="2">
        <v>11</v>
      </c>
      <c r="T10" s="2">
        <v>41</v>
      </c>
      <c r="U10" s="2">
        <v>54</v>
      </c>
      <c r="V10" s="2">
        <f t="shared" si="0"/>
        <v>-13</v>
      </c>
    </row>
    <row r="11" spans="1:22" x14ac:dyDescent="0.25">
      <c r="A11" s="3" t="s">
        <v>149</v>
      </c>
      <c r="B11" s="8">
        <v>29933</v>
      </c>
      <c r="C11" s="20" t="s">
        <v>115</v>
      </c>
      <c r="D11" s="20" t="s">
        <v>388</v>
      </c>
      <c r="E11" s="2" t="s">
        <v>300</v>
      </c>
      <c r="G11" t="s">
        <v>394</v>
      </c>
      <c r="H11" t="s">
        <v>258</v>
      </c>
      <c r="I11" t="s">
        <v>383</v>
      </c>
      <c r="M11" s="3">
        <v>9</v>
      </c>
      <c r="N11" s="20" t="s">
        <v>387</v>
      </c>
      <c r="O11" s="3">
        <v>42</v>
      </c>
      <c r="P11" s="3">
        <v>22</v>
      </c>
      <c r="Q11" s="3">
        <v>9</v>
      </c>
      <c r="R11" s="2">
        <v>2</v>
      </c>
      <c r="S11" s="2">
        <v>11</v>
      </c>
      <c r="T11" s="2">
        <v>32</v>
      </c>
      <c r="U11" s="2">
        <v>43</v>
      </c>
      <c r="V11" s="2">
        <f t="shared" si="0"/>
        <v>-11</v>
      </c>
    </row>
    <row r="12" spans="1:22" x14ac:dyDescent="0.25">
      <c r="A12" s="3" t="s">
        <v>153</v>
      </c>
      <c r="B12" s="8">
        <v>29947</v>
      </c>
      <c r="C12" s="20" t="s">
        <v>398</v>
      </c>
      <c r="D12" s="20" t="s">
        <v>115</v>
      </c>
      <c r="E12" s="2" t="s">
        <v>269</v>
      </c>
      <c r="G12" t="s">
        <v>382</v>
      </c>
      <c r="H12" t="s">
        <v>395</v>
      </c>
      <c r="M12" s="3">
        <v>10</v>
      </c>
      <c r="N12" s="20" t="s">
        <v>398</v>
      </c>
      <c r="O12" s="3">
        <v>39</v>
      </c>
      <c r="P12" s="3">
        <v>22</v>
      </c>
      <c r="Q12" s="3">
        <v>7</v>
      </c>
      <c r="R12" s="2">
        <v>3</v>
      </c>
      <c r="S12" s="2">
        <v>12</v>
      </c>
      <c r="T12" s="2">
        <v>26</v>
      </c>
      <c r="U12" s="2">
        <v>40</v>
      </c>
      <c r="V12" s="2">
        <f t="shared" si="0"/>
        <v>-14</v>
      </c>
    </row>
    <row r="13" spans="1:22" x14ac:dyDescent="0.25">
      <c r="A13" s="3" t="s">
        <v>157</v>
      </c>
      <c r="B13" s="8">
        <v>29961</v>
      </c>
      <c r="C13" s="20" t="s">
        <v>115</v>
      </c>
      <c r="D13" s="20" t="s">
        <v>397</v>
      </c>
      <c r="E13" s="2" t="s">
        <v>238</v>
      </c>
      <c r="G13" t="s">
        <v>399</v>
      </c>
      <c r="H13" t="s">
        <v>286</v>
      </c>
      <c r="M13" s="3">
        <v>11</v>
      </c>
      <c r="N13" s="20" t="s">
        <v>389</v>
      </c>
      <c r="O13" s="3">
        <v>37</v>
      </c>
      <c r="P13" s="3">
        <v>22</v>
      </c>
      <c r="Q13" s="3">
        <v>7</v>
      </c>
      <c r="R13" s="2">
        <v>1</v>
      </c>
      <c r="S13" s="2">
        <v>14</v>
      </c>
      <c r="T13" s="2">
        <v>33</v>
      </c>
      <c r="U13" s="2">
        <v>33</v>
      </c>
      <c r="V13" s="2">
        <f t="shared" si="0"/>
        <v>0</v>
      </c>
    </row>
    <row r="14" spans="1:22" x14ac:dyDescent="0.25">
      <c r="A14" s="3" t="s">
        <v>161</v>
      </c>
      <c r="B14" s="8">
        <v>29975</v>
      </c>
      <c r="C14" s="20" t="s">
        <v>380</v>
      </c>
      <c r="D14" s="20" t="s">
        <v>115</v>
      </c>
      <c r="E14" s="2" t="s">
        <v>295</v>
      </c>
      <c r="G14" t="s">
        <v>400</v>
      </c>
      <c r="H14" t="s">
        <v>401</v>
      </c>
      <c r="M14" s="3">
        <v>12</v>
      </c>
      <c r="N14" s="20" t="s">
        <v>391</v>
      </c>
      <c r="O14" s="3">
        <v>33</v>
      </c>
      <c r="P14" s="3">
        <v>22</v>
      </c>
      <c r="Q14" s="3">
        <v>5</v>
      </c>
      <c r="R14" s="2">
        <v>1</v>
      </c>
      <c r="S14" s="2">
        <v>16</v>
      </c>
      <c r="T14" s="2">
        <v>30</v>
      </c>
      <c r="U14" s="2">
        <v>37</v>
      </c>
      <c r="V14" s="2">
        <f t="shared" si="0"/>
        <v>-7</v>
      </c>
    </row>
    <row r="15" spans="1:22" x14ac:dyDescent="0.25">
      <c r="A15" s="3" t="s">
        <v>164</v>
      </c>
      <c r="B15" s="8">
        <v>29982</v>
      </c>
      <c r="C15" s="20" t="s">
        <v>115</v>
      </c>
      <c r="D15" s="20" t="s">
        <v>385</v>
      </c>
      <c r="E15" s="2" t="s">
        <v>207</v>
      </c>
      <c r="G15" t="s">
        <v>399</v>
      </c>
    </row>
    <row r="16" spans="1:22" x14ac:dyDescent="0.25">
      <c r="A16" s="3" t="s">
        <v>166</v>
      </c>
      <c r="B16" s="8">
        <v>29989</v>
      </c>
      <c r="C16" s="20" t="s">
        <v>386</v>
      </c>
      <c r="D16" s="20" t="s">
        <v>115</v>
      </c>
      <c r="E16" s="2" t="s">
        <v>126</v>
      </c>
      <c r="G16" t="s">
        <v>382</v>
      </c>
      <c r="H16" t="s">
        <v>396</v>
      </c>
    </row>
    <row r="17" spans="1:14" x14ac:dyDescent="0.25">
      <c r="A17" s="3" t="s">
        <v>169</v>
      </c>
      <c r="B17" s="8">
        <v>30003</v>
      </c>
      <c r="C17" s="20" t="s">
        <v>115</v>
      </c>
      <c r="D17" s="20" t="s">
        <v>387</v>
      </c>
      <c r="E17" s="2" t="s">
        <v>185</v>
      </c>
    </row>
    <row r="18" spans="1:14" x14ac:dyDescent="0.25">
      <c r="A18" s="3" t="s">
        <v>172</v>
      </c>
      <c r="B18" s="8">
        <v>30010</v>
      </c>
      <c r="C18" s="20" t="s">
        <v>389</v>
      </c>
      <c r="D18" s="20" t="s">
        <v>115</v>
      </c>
      <c r="E18" s="2" t="s">
        <v>334</v>
      </c>
      <c r="N18" s="16"/>
    </row>
    <row r="19" spans="1:14" x14ac:dyDescent="0.25">
      <c r="A19" s="3" t="s">
        <v>175</v>
      </c>
      <c r="B19" s="8">
        <v>30024</v>
      </c>
      <c r="C19" s="20" t="s">
        <v>115</v>
      </c>
      <c r="D19" s="20" t="s">
        <v>384</v>
      </c>
      <c r="E19" s="2" t="s">
        <v>126</v>
      </c>
      <c r="N19" s="27"/>
    </row>
    <row r="20" spans="1:14" x14ac:dyDescent="0.25">
      <c r="A20" s="3" t="s">
        <v>178</v>
      </c>
      <c r="B20" s="8">
        <v>30031</v>
      </c>
      <c r="C20" s="20" t="s">
        <v>391</v>
      </c>
      <c r="D20" s="20" t="s">
        <v>115</v>
      </c>
      <c r="E20" s="2" t="s">
        <v>402</v>
      </c>
      <c r="N20" s="16"/>
    </row>
    <row r="21" spans="1:14" x14ac:dyDescent="0.25">
      <c r="A21" s="3" t="s">
        <v>181</v>
      </c>
      <c r="B21" s="8">
        <v>30038</v>
      </c>
      <c r="C21" s="20" t="s">
        <v>115</v>
      </c>
      <c r="D21" s="20" t="s">
        <v>390</v>
      </c>
      <c r="E21" s="2" t="s">
        <v>216</v>
      </c>
      <c r="N21" s="27"/>
    </row>
    <row r="22" spans="1:14" x14ac:dyDescent="0.25">
      <c r="A22" s="3" t="s">
        <v>184</v>
      </c>
      <c r="B22" s="8">
        <v>30045</v>
      </c>
      <c r="C22" s="20" t="s">
        <v>388</v>
      </c>
      <c r="D22" s="20" t="s">
        <v>115</v>
      </c>
      <c r="E22" s="2" t="s">
        <v>126</v>
      </c>
      <c r="N22" s="16"/>
    </row>
    <row r="23" spans="1:14" x14ac:dyDescent="0.25">
      <c r="A23" s="3" t="s">
        <v>187</v>
      </c>
      <c r="B23" s="8">
        <v>30059</v>
      </c>
      <c r="C23" s="20" t="s">
        <v>115</v>
      </c>
      <c r="D23" s="20" t="s">
        <v>398</v>
      </c>
      <c r="E23" s="2" t="s">
        <v>265</v>
      </c>
      <c r="G23" t="s">
        <v>383</v>
      </c>
      <c r="N23" s="27"/>
    </row>
    <row r="24" spans="1:14" x14ac:dyDescent="0.25">
      <c r="A24" s="3" t="s">
        <v>189</v>
      </c>
      <c r="B24" s="8">
        <v>30066</v>
      </c>
      <c r="C24" s="20" t="s">
        <v>397</v>
      </c>
      <c r="D24" s="20" t="s">
        <v>115</v>
      </c>
      <c r="E24" s="2" t="s">
        <v>207</v>
      </c>
      <c r="N24" s="16"/>
    </row>
    <row r="25" spans="1:14" x14ac:dyDescent="0.25">
      <c r="A25" s="11"/>
      <c r="B25" s="11"/>
      <c r="C25" s="11"/>
      <c r="D25" s="11"/>
      <c r="E25" s="11"/>
      <c r="N25" s="27"/>
    </row>
    <row r="26" spans="1:14" x14ac:dyDescent="0.25">
      <c r="A26" s="861" t="s">
        <v>403</v>
      </c>
      <c r="B26" s="861"/>
      <c r="C26" s="861"/>
      <c r="D26" s="861"/>
      <c r="E26" s="861"/>
      <c r="N26" s="16"/>
    </row>
    <row r="27" spans="1:14" x14ac:dyDescent="0.25">
      <c r="A27" s="6"/>
      <c r="B27" s="6" t="s">
        <v>97</v>
      </c>
      <c r="C27" s="6" t="s">
        <v>98</v>
      </c>
      <c r="D27" s="6" t="s">
        <v>99</v>
      </c>
      <c r="E27" s="6" t="s">
        <v>100</v>
      </c>
      <c r="N27" s="27"/>
    </row>
    <row r="28" spans="1:14" x14ac:dyDescent="0.25">
      <c r="A28" s="28"/>
      <c r="B28" s="28"/>
      <c r="C28" s="20" t="s">
        <v>404</v>
      </c>
      <c r="D28" s="20" t="s">
        <v>115</v>
      </c>
      <c r="E28" s="2" t="s">
        <v>292</v>
      </c>
      <c r="N28" s="16"/>
    </row>
    <row r="29" spans="1:14" x14ac:dyDescent="0.25">
      <c r="A29" s="2"/>
      <c r="B29" s="2"/>
      <c r="C29" s="20" t="s">
        <v>115</v>
      </c>
      <c r="D29" s="20" t="s">
        <v>405</v>
      </c>
      <c r="E29" s="2" t="s">
        <v>139</v>
      </c>
      <c r="N29" s="27"/>
    </row>
    <row r="30" spans="1:14" x14ac:dyDescent="0.25">
      <c r="N30" s="16"/>
    </row>
    <row r="31" spans="1:14" x14ac:dyDescent="0.25">
      <c r="A31" s="861" t="s">
        <v>208</v>
      </c>
      <c r="B31" s="861"/>
      <c r="C31" s="861"/>
      <c r="D31" s="861"/>
      <c r="E31" s="861"/>
      <c r="N31" s="27"/>
    </row>
    <row r="32" spans="1:14" x14ac:dyDescent="0.25">
      <c r="A32" s="6" t="s">
        <v>194</v>
      </c>
      <c r="B32" s="6" t="s">
        <v>97</v>
      </c>
      <c r="C32" s="6" t="s">
        <v>98</v>
      </c>
      <c r="D32" s="6" t="s">
        <v>99</v>
      </c>
      <c r="E32" s="6" t="s">
        <v>100</v>
      </c>
      <c r="N32" s="16"/>
    </row>
    <row r="33" spans="1:22" x14ac:dyDescent="0.25">
      <c r="A33" s="3" t="s">
        <v>408</v>
      </c>
      <c r="B33" s="29">
        <v>29891</v>
      </c>
      <c r="C33" s="20" t="s">
        <v>118</v>
      </c>
      <c r="D33" s="20" t="s">
        <v>115</v>
      </c>
      <c r="E33" s="2" t="s">
        <v>340</v>
      </c>
      <c r="G33" t="s">
        <v>406</v>
      </c>
      <c r="H33" t="s">
        <v>258</v>
      </c>
      <c r="I33" t="s">
        <v>289</v>
      </c>
      <c r="N33" s="27"/>
    </row>
    <row r="34" spans="1:22" x14ac:dyDescent="0.25">
      <c r="A34" s="3" t="s">
        <v>412</v>
      </c>
      <c r="B34" s="3"/>
      <c r="C34" s="20" t="s">
        <v>115</v>
      </c>
      <c r="D34" s="20" t="s">
        <v>267</v>
      </c>
      <c r="E34" s="2" t="s">
        <v>216</v>
      </c>
      <c r="N34" s="16"/>
    </row>
    <row r="35" spans="1:22" x14ac:dyDescent="0.25">
      <c r="A35" s="3" t="s">
        <v>1914</v>
      </c>
      <c r="B35" s="3"/>
      <c r="C35" s="20" t="s">
        <v>407</v>
      </c>
      <c r="D35" s="20" t="s">
        <v>115</v>
      </c>
      <c r="E35" s="2" t="s">
        <v>207</v>
      </c>
      <c r="G35" t="s">
        <v>249</v>
      </c>
      <c r="H35" t="s">
        <v>382</v>
      </c>
      <c r="N35" s="27"/>
    </row>
    <row r="36" spans="1:22" x14ac:dyDescent="0.25">
      <c r="A36" s="3" t="s">
        <v>1913</v>
      </c>
      <c r="B36" s="3"/>
      <c r="C36" s="20" t="s">
        <v>115</v>
      </c>
      <c r="D36" s="20" t="s">
        <v>409</v>
      </c>
      <c r="E36" s="2" t="s">
        <v>410</v>
      </c>
      <c r="G36" t="s">
        <v>411</v>
      </c>
      <c r="N36" s="16"/>
    </row>
    <row r="37" spans="1:22" x14ac:dyDescent="0.25">
      <c r="A37" s="3" t="s">
        <v>1912</v>
      </c>
      <c r="B37" s="3"/>
      <c r="C37" s="20" t="s">
        <v>413</v>
      </c>
      <c r="D37" s="20" t="s">
        <v>115</v>
      </c>
      <c r="E37" s="2" t="s">
        <v>297</v>
      </c>
      <c r="G37" t="s">
        <v>382</v>
      </c>
      <c r="H37" t="s">
        <v>258</v>
      </c>
      <c r="N37" s="27"/>
    </row>
    <row r="38" spans="1:22" x14ac:dyDescent="0.25">
      <c r="N38" s="16"/>
    </row>
    <row r="39" spans="1:22" x14ac:dyDescent="0.25">
      <c r="A39" s="861" t="s">
        <v>414</v>
      </c>
      <c r="B39" s="861"/>
      <c r="C39" s="861"/>
      <c r="D39" s="861"/>
      <c r="E39" s="861"/>
    </row>
    <row r="40" spans="1:22" x14ac:dyDescent="0.25">
      <c r="A40" s="6" t="s">
        <v>194</v>
      </c>
      <c r="B40" s="6" t="s">
        <v>97</v>
      </c>
      <c r="C40" s="6" t="s">
        <v>98</v>
      </c>
      <c r="D40" s="6" t="s">
        <v>99</v>
      </c>
      <c r="E40" s="6" t="s">
        <v>100</v>
      </c>
    </row>
    <row r="41" spans="1:22" x14ac:dyDescent="0.25">
      <c r="A41" s="3"/>
      <c r="B41" s="3"/>
      <c r="C41" s="20" t="s">
        <v>115</v>
      </c>
      <c r="D41" s="20" t="s">
        <v>262</v>
      </c>
      <c r="E41" s="2" t="s">
        <v>415</v>
      </c>
    </row>
    <row r="42" spans="1:22" x14ac:dyDescent="0.25">
      <c r="A42" s="3"/>
      <c r="B42" s="3"/>
      <c r="C42" s="20" t="s">
        <v>416</v>
      </c>
      <c r="D42" s="20" t="s">
        <v>115</v>
      </c>
      <c r="E42" s="2" t="s">
        <v>300</v>
      </c>
    </row>
    <row r="45" spans="1:22" x14ac:dyDescent="0.25">
      <c r="M45" s="864" t="s">
        <v>377</v>
      </c>
      <c r="N45" s="864"/>
      <c r="O45" s="864"/>
      <c r="P45" s="864"/>
      <c r="Q45" s="864"/>
      <c r="R45" s="864"/>
      <c r="S45" s="864"/>
      <c r="T45" s="864"/>
      <c r="U45" s="864"/>
      <c r="V45" s="864"/>
    </row>
    <row r="46" spans="1:22" x14ac:dyDescent="0.25">
      <c r="M46" s="6" t="s">
        <v>101</v>
      </c>
      <c r="N46" s="6" t="s">
        <v>102</v>
      </c>
      <c r="O46" s="6" t="s">
        <v>103</v>
      </c>
      <c r="P46" s="6" t="s">
        <v>104</v>
      </c>
      <c r="Q46" s="6" t="s">
        <v>105</v>
      </c>
      <c r="R46" s="6" t="s">
        <v>106</v>
      </c>
      <c r="S46" s="6" t="s">
        <v>107</v>
      </c>
      <c r="T46" s="6" t="s">
        <v>108</v>
      </c>
      <c r="U46" s="6" t="s">
        <v>109</v>
      </c>
      <c r="V46" s="6" t="s">
        <v>110</v>
      </c>
    </row>
    <row r="47" spans="1:22" x14ac:dyDescent="0.25">
      <c r="M47" s="3">
        <v>1</v>
      </c>
      <c r="N47" s="20" t="s">
        <v>417</v>
      </c>
      <c r="O47" s="3">
        <v>58</v>
      </c>
      <c r="P47" s="3">
        <v>22</v>
      </c>
      <c r="Q47" s="3"/>
      <c r="R47" s="2"/>
      <c r="S47" s="2"/>
      <c r="T47" s="2"/>
      <c r="U47" s="2"/>
      <c r="V47" s="2"/>
    </row>
    <row r="48" spans="1:22" x14ac:dyDescent="0.25">
      <c r="M48" s="3">
        <v>2</v>
      </c>
      <c r="N48" s="20" t="s">
        <v>263</v>
      </c>
      <c r="O48" s="3">
        <v>56</v>
      </c>
      <c r="P48" s="3">
        <v>22</v>
      </c>
      <c r="Q48" s="3"/>
      <c r="R48" s="2"/>
      <c r="S48" s="2"/>
      <c r="T48" s="2"/>
      <c r="U48" s="2"/>
      <c r="V48" s="2"/>
    </row>
    <row r="49" spans="13:22" x14ac:dyDescent="0.25">
      <c r="M49" s="3">
        <v>3</v>
      </c>
      <c r="N49" s="20" t="s">
        <v>418</v>
      </c>
      <c r="O49" s="3">
        <v>55</v>
      </c>
      <c r="P49" s="3">
        <v>22</v>
      </c>
      <c r="Q49" s="3"/>
      <c r="R49" s="2"/>
      <c r="S49" s="2"/>
      <c r="T49" s="2"/>
      <c r="U49" s="2"/>
      <c r="V49" s="2"/>
    </row>
    <row r="50" spans="13:22" x14ac:dyDescent="0.25">
      <c r="M50" s="3">
        <v>4</v>
      </c>
      <c r="N50" s="20" t="s">
        <v>276</v>
      </c>
      <c r="O50" s="3">
        <v>54</v>
      </c>
      <c r="P50" s="3">
        <v>22</v>
      </c>
      <c r="Q50" s="3"/>
      <c r="R50" s="2"/>
      <c r="S50" s="2"/>
      <c r="T50" s="2"/>
      <c r="U50" s="2"/>
      <c r="V50" s="2"/>
    </row>
    <row r="51" spans="13:22" x14ac:dyDescent="0.25">
      <c r="M51" s="3">
        <v>5</v>
      </c>
      <c r="N51" s="20" t="s">
        <v>419</v>
      </c>
      <c r="O51" s="3">
        <v>47</v>
      </c>
      <c r="P51" s="3">
        <v>22</v>
      </c>
      <c r="Q51" s="3"/>
      <c r="R51" s="2"/>
      <c r="S51" s="2"/>
      <c r="T51" s="2"/>
      <c r="U51" s="2"/>
      <c r="V51" s="2"/>
    </row>
    <row r="52" spans="13:22" x14ac:dyDescent="0.25">
      <c r="M52" s="3">
        <v>6</v>
      </c>
      <c r="N52" s="20" t="s">
        <v>420</v>
      </c>
      <c r="O52" s="3">
        <v>45</v>
      </c>
      <c r="P52" s="3">
        <v>22</v>
      </c>
      <c r="Q52" s="3"/>
      <c r="R52" s="2"/>
      <c r="S52" s="2"/>
      <c r="T52" s="2"/>
      <c r="U52" s="2"/>
      <c r="V52" s="2"/>
    </row>
    <row r="53" spans="13:22" x14ac:dyDescent="0.25">
      <c r="M53" s="3">
        <v>7</v>
      </c>
      <c r="N53" s="20" t="s">
        <v>421</v>
      </c>
      <c r="O53" s="3">
        <v>40</v>
      </c>
      <c r="P53" s="3">
        <v>22</v>
      </c>
      <c r="Q53" s="3"/>
      <c r="R53" s="2"/>
      <c r="S53" s="2"/>
      <c r="T53" s="2"/>
      <c r="U53" s="2"/>
      <c r="V53" s="2"/>
    </row>
    <row r="54" spans="13:22" x14ac:dyDescent="0.25">
      <c r="M54" s="3">
        <v>8</v>
      </c>
      <c r="N54" s="20" t="s">
        <v>115</v>
      </c>
      <c r="O54" s="3">
        <v>40</v>
      </c>
      <c r="P54" s="3">
        <v>22</v>
      </c>
      <c r="Q54" s="3"/>
      <c r="R54" s="2"/>
      <c r="S54" s="2"/>
      <c r="T54" s="2"/>
      <c r="U54" s="2"/>
      <c r="V54" s="2"/>
    </row>
    <row r="55" spans="13:22" x14ac:dyDescent="0.25">
      <c r="M55" s="3">
        <v>9</v>
      </c>
      <c r="N55" s="20" t="s">
        <v>118</v>
      </c>
      <c r="O55" s="3">
        <v>38</v>
      </c>
      <c r="P55" s="3">
        <v>22</v>
      </c>
      <c r="Q55" s="3"/>
      <c r="R55" s="2"/>
      <c r="S55" s="2"/>
      <c r="T55" s="2"/>
      <c r="U55" s="2"/>
      <c r="V55" s="2"/>
    </row>
    <row r="56" spans="13:22" x14ac:dyDescent="0.25">
      <c r="M56" s="3">
        <v>10</v>
      </c>
      <c r="N56" s="20" t="s">
        <v>422</v>
      </c>
      <c r="O56" s="3">
        <v>37</v>
      </c>
      <c r="P56" s="3">
        <v>22</v>
      </c>
      <c r="Q56" s="3"/>
      <c r="R56" s="2"/>
      <c r="S56" s="2"/>
      <c r="T56" s="2"/>
      <c r="U56" s="2"/>
      <c r="V56" s="2"/>
    </row>
    <row r="57" spans="13:22" x14ac:dyDescent="0.25">
      <c r="M57" s="3">
        <v>11</v>
      </c>
      <c r="N57" s="20" t="s">
        <v>423</v>
      </c>
      <c r="O57" s="3">
        <v>27</v>
      </c>
      <c r="P57" s="3">
        <v>22</v>
      </c>
      <c r="Q57" s="3"/>
      <c r="R57" s="2"/>
      <c r="S57" s="2"/>
      <c r="T57" s="2"/>
      <c r="U57" s="2"/>
      <c r="V57" s="2"/>
    </row>
    <row r="58" spans="13:22" x14ac:dyDescent="0.25">
      <c r="M58" s="3">
        <v>12</v>
      </c>
      <c r="N58" s="20" t="s">
        <v>424</v>
      </c>
      <c r="O58" s="3">
        <v>27</v>
      </c>
      <c r="P58" s="3">
        <v>22</v>
      </c>
      <c r="Q58" s="3"/>
      <c r="R58" s="2"/>
      <c r="S58" s="2"/>
      <c r="T58" s="2"/>
      <c r="U58" s="2"/>
      <c r="V58" s="2"/>
    </row>
  </sheetData>
  <sheetProtection selectLockedCells="1" selectUnlockedCells="1"/>
  <mergeCells count="6">
    <mergeCell ref="A1:E1"/>
    <mergeCell ref="M1:V1"/>
    <mergeCell ref="A26:E26"/>
    <mergeCell ref="A31:E31"/>
    <mergeCell ref="A39:E39"/>
    <mergeCell ref="M45:V45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topLeftCell="A16" zoomScale="110" zoomScaleNormal="110" workbookViewId="0">
      <selection activeCell="M22" sqref="M22"/>
    </sheetView>
  </sheetViews>
  <sheetFormatPr baseColWidth="10" defaultColWidth="10.7109375" defaultRowHeight="15" x14ac:dyDescent="0.25"/>
  <cols>
    <col min="1" max="1" width="8.140625" style="1" customWidth="1"/>
    <col min="2" max="5" width="21.42578125" style="1" customWidth="1"/>
    <col min="6" max="6" width="14.42578125" customWidth="1"/>
    <col min="7" max="7" width="12.28515625" customWidth="1"/>
    <col min="8" max="8" width="12" customWidth="1"/>
    <col min="9" max="9" width="11.140625" customWidth="1"/>
    <col min="10" max="10" width="9.7109375" customWidth="1"/>
    <col min="11" max="11" width="4.28515625" customWidth="1"/>
    <col min="12" max="12" width="6.140625" customWidth="1"/>
    <col min="13" max="13" width="15.5703125" customWidth="1"/>
    <col min="14" max="21" width="4.85546875" customWidth="1"/>
  </cols>
  <sheetData>
    <row r="1" spans="1:21" x14ac:dyDescent="0.25">
      <c r="A1" s="861" t="s">
        <v>425</v>
      </c>
      <c r="B1" s="861"/>
      <c r="C1" s="861"/>
      <c r="D1" s="861"/>
      <c r="E1" s="861"/>
      <c r="H1" s="30"/>
    </row>
    <row r="2" spans="1:21" x14ac:dyDescent="0.25">
      <c r="A2" s="6" t="s">
        <v>96</v>
      </c>
      <c r="B2" s="6" t="s">
        <v>97</v>
      </c>
      <c r="C2" s="6" t="s">
        <v>98</v>
      </c>
      <c r="D2" s="6" t="s">
        <v>99</v>
      </c>
      <c r="E2" s="6" t="s">
        <v>100</v>
      </c>
      <c r="L2" s="864" t="s">
        <v>95</v>
      </c>
      <c r="M2" s="864"/>
      <c r="N2" s="864"/>
      <c r="O2" s="864"/>
      <c r="P2" s="864"/>
      <c r="Q2" s="864"/>
      <c r="R2" s="864"/>
      <c r="S2" s="864"/>
      <c r="T2" s="864"/>
      <c r="U2" s="864"/>
    </row>
    <row r="3" spans="1:21" x14ac:dyDescent="0.25">
      <c r="A3" s="3" t="s">
        <v>113</v>
      </c>
      <c r="B3" s="22">
        <v>30206</v>
      </c>
      <c r="C3" s="3" t="s">
        <v>115</v>
      </c>
      <c r="D3" s="3" t="s">
        <v>426</v>
      </c>
      <c r="E3" s="21" t="s">
        <v>197</v>
      </c>
      <c r="L3" s="6" t="s">
        <v>101</v>
      </c>
      <c r="M3" s="6" t="s">
        <v>102</v>
      </c>
      <c r="N3" s="6" t="s">
        <v>103</v>
      </c>
      <c r="O3" s="6" t="s">
        <v>104</v>
      </c>
      <c r="P3" s="6" t="s">
        <v>105</v>
      </c>
      <c r="Q3" s="6" t="s">
        <v>106</v>
      </c>
      <c r="R3" s="6" t="s">
        <v>107</v>
      </c>
      <c r="S3" s="6" t="s">
        <v>108</v>
      </c>
      <c r="T3" s="6" t="s">
        <v>109</v>
      </c>
      <c r="U3" s="6" t="s">
        <v>110</v>
      </c>
    </row>
    <row r="4" spans="1:21" x14ac:dyDescent="0.25">
      <c r="A4" s="3" t="s">
        <v>119</v>
      </c>
      <c r="B4" s="22">
        <v>30213</v>
      </c>
      <c r="C4" s="3" t="s">
        <v>427</v>
      </c>
      <c r="D4" s="3" t="s">
        <v>115</v>
      </c>
      <c r="E4" s="21" t="s">
        <v>428</v>
      </c>
      <c r="F4" s="14" t="s">
        <v>400</v>
      </c>
      <c r="G4" s="14" t="s">
        <v>258</v>
      </c>
      <c r="H4" s="14" t="s">
        <v>399</v>
      </c>
      <c r="I4" s="14" t="s">
        <v>429</v>
      </c>
      <c r="J4" s="14" t="s">
        <v>249</v>
      </c>
      <c r="L4" s="3">
        <v>1</v>
      </c>
      <c r="M4" s="3" t="s">
        <v>115</v>
      </c>
      <c r="N4" s="3">
        <v>56</v>
      </c>
      <c r="O4" s="3">
        <v>22</v>
      </c>
      <c r="P4" s="3">
        <v>14</v>
      </c>
      <c r="Q4" s="2">
        <v>6</v>
      </c>
      <c r="R4" s="2">
        <v>2</v>
      </c>
      <c r="S4" s="2">
        <v>56</v>
      </c>
      <c r="T4" s="2">
        <v>29</v>
      </c>
      <c r="U4" s="2">
        <f t="shared" ref="U4:U15" si="0">S4-T4</f>
        <v>27</v>
      </c>
    </row>
    <row r="5" spans="1:21" x14ac:dyDescent="0.25">
      <c r="A5" s="3" t="s">
        <v>124</v>
      </c>
      <c r="B5" s="22">
        <v>30220</v>
      </c>
      <c r="C5" s="3" t="s">
        <v>115</v>
      </c>
      <c r="D5" s="3" t="s">
        <v>430</v>
      </c>
      <c r="E5" s="21" t="s">
        <v>269</v>
      </c>
      <c r="F5" s="14" t="s">
        <v>382</v>
      </c>
      <c r="G5" s="14" t="s">
        <v>431</v>
      </c>
      <c r="L5" s="3">
        <v>2</v>
      </c>
      <c r="M5" s="3" t="s">
        <v>432</v>
      </c>
      <c r="N5" s="3">
        <v>51</v>
      </c>
      <c r="O5" s="3">
        <v>22</v>
      </c>
      <c r="P5" s="3">
        <v>10</v>
      </c>
      <c r="Q5" s="2">
        <v>9</v>
      </c>
      <c r="R5" s="2">
        <v>3</v>
      </c>
      <c r="S5" s="2">
        <v>34</v>
      </c>
      <c r="T5" s="2">
        <v>29</v>
      </c>
      <c r="U5" s="2">
        <f t="shared" si="0"/>
        <v>5</v>
      </c>
    </row>
    <row r="6" spans="1:21" x14ac:dyDescent="0.25">
      <c r="A6" s="3" t="s">
        <v>128</v>
      </c>
      <c r="B6" s="22">
        <v>30234</v>
      </c>
      <c r="C6" s="3" t="s">
        <v>433</v>
      </c>
      <c r="D6" s="3" t="s">
        <v>115</v>
      </c>
      <c r="E6" s="21" t="s">
        <v>232</v>
      </c>
      <c r="L6" s="3">
        <v>3</v>
      </c>
      <c r="M6" s="3" t="s">
        <v>434</v>
      </c>
      <c r="N6" s="3">
        <v>49</v>
      </c>
      <c r="O6" s="3">
        <v>22</v>
      </c>
      <c r="P6" s="3">
        <v>9</v>
      </c>
      <c r="Q6" s="2">
        <v>9</v>
      </c>
      <c r="R6" s="2">
        <v>4</v>
      </c>
      <c r="S6" s="2">
        <v>38</v>
      </c>
      <c r="T6" s="2">
        <v>32</v>
      </c>
      <c r="U6" s="2">
        <f t="shared" si="0"/>
        <v>6</v>
      </c>
    </row>
    <row r="7" spans="1:21" x14ac:dyDescent="0.25">
      <c r="A7" s="3" t="s">
        <v>132</v>
      </c>
      <c r="B7" s="22">
        <v>30241</v>
      </c>
      <c r="C7" s="3" t="s">
        <v>435</v>
      </c>
      <c r="D7" s="3" t="s">
        <v>115</v>
      </c>
      <c r="E7" s="21" t="s">
        <v>265</v>
      </c>
      <c r="L7" s="3">
        <v>4</v>
      </c>
      <c r="M7" s="3" t="s">
        <v>433</v>
      </c>
      <c r="N7" s="3">
        <v>46</v>
      </c>
      <c r="O7" s="3">
        <v>22</v>
      </c>
      <c r="P7" s="3">
        <v>8</v>
      </c>
      <c r="Q7" s="2">
        <v>8</v>
      </c>
      <c r="R7" s="2">
        <v>6</v>
      </c>
      <c r="S7" s="2">
        <v>36</v>
      </c>
      <c r="T7" s="2">
        <v>27</v>
      </c>
      <c r="U7" s="2">
        <f t="shared" si="0"/>
        <v>9</v>
      </c>
    </row>
    <row r="8" spans="1:21" x14ac:dyDescent="0.25">
      <c r="A8" s="3" t="s">
        <v>137</v>
      </c>
      <c r="B8" s="22">
        <v>30255</v>
      </c>
      <c r="C8" s="3" t="s">
        <v>115</v>
      </c>
      <c r="D8" s="3" t="s">
        <v>436</v>
      </c>
      <c r="E8" s="21" t="s">
        <v>265</v>
      </c>
      <c r="F8" s="14" t="s">
        <v>249</v>
      </c>
      <c r="L8" s="3">
        <v>5</v>
      </c>
      <c r="M8" s="3" t="s">
        <v>437</v>
      </c>
      <c r="N8" s="3">
        <v>45</v>
      </c>
      <c r="O8" s="3">
        <v>22</v>
      </c>
      <c r="P8" s="3">
        <v>9</v>
      </c>
      <c r="Q8" s="2">
        <v>5</v>
      </c>
      <c r="R8" s="2">
        <v>8</v>
      </c>
      <c r="S8" s="2">
        <v>45</v>
      </c>
      <c r="T8" s="2">
        <v>35</v>
      </c>
      <c r="U8" s="2">
        <f t="shared" si="0"/>
        <v>10</v>
      </c>
    </row>
    <row r="9" spans="1:21" x14ac:dyDescent="0.25">
      <c r="A9" s="3" t="s">
        <v>141</v>
      </c>
      <c r="B9" s="22">
        <v>30262</v>
      </c>
      <c r="C9" s="3" t="s">
        <v>432</v>
      </c>
      <c r="D9" s="3" t="s">
        <v>115</v>
      </c>
      <c r="E9" s="21" t="s">
        <v>292</v>
      </c>
      <c r="F9" s="14"/>
      <c r="G9" s="14"/>
      <c r="L9" s="3">
        <v>6</v>
      </c>
      <c r="M9" s="3" t="s">
        <v>426</v>
      </c>
      <c r="N9" s="3">
        <v>45</v>
      </c>
      <c r="O9" s="3">
        <v>22</v>
      </c>
      <c r="P9" s="3">
        <v>8</v>
      </c>
      <c r="Q9" s="2">
        <v>7</v>
      </c>
      <c r="R9" s="2">
        <v>7</v>
      </c>
      <c r="S9" s="2">
        <v>41</v>
      </c>
      <c r="T9" s="2">
        <v>34</v>
      </c>
      <c r="U9" s="2">
        <f t="shared" si="0"/>
        <v>7</v>
      </c>
    </row>
    <row r="10" spans="1:21" x14ac:dyDescent="0.25">
      <c r="A10" s="3" t="s">
        <v>145</v>
      </c>
      <c r="B10" s="22">
        <v>30276</v>
      </c>
      <c r="C10" s="3" t="s">
        <v>115</v>
      </c>
      <c r="D10" s="3" t="s">
        <v>434</v>
      </c>
      <c r="E10" s="21" t="s">
        <v>300</v>
      </c>
      <c r="F10" s="14" t="s">
        <v>401</v>
      </c>
      <c r="G10" s="14" t="s">
        <v>394</v>
      </c>
      <c r="L10" s="3">
        <v>7</v>
      </c>
      <c r="M10" s="3" t="s">
        <v>438</v>
      </c>
      <c r="N10" s="3">
        <v>42</v>
      </c>
      <c r="O10" s="3">
        <v>22</v>
      </c>
      <c r="P10" s="3">
        <v>6</v>
      </c>
      <c r="Q10" s="2">
        <v>8</v>
      </c>
      <c r="R10" s="2">
        <v>8</v>
      </c>
      <c r="S10" s="2">
        <v>35</v>
      </c>
      <c r="T10" s="2">
        <v>31</v>
      </c>
      <c r="U10" s="2">
        <f t="shared" si="0"/>
        <v>4</v>
      </c>
    </row>
    <row r="11" spans="1:21" x14ac:dyDescent="0.25">
      <c r="A11" s="3" t="s">
        <v>149</v>
      </c>
      <c r="B11" s="22">
        <v>30290</v>
      </c>
      <c r="C11" s="3" t="s">
        <v>437</v>
      </c>
      <c r="D11" s="3" t="s">
        <v>115</v>
      </c>
      <c r="E11" s="21" t="s">
        <v>358</v>
      </c>
      <c r="F11" s="14" t="s">
        <v>431</v>
      </c>
      <c r="L11" s="3">
        <v>8</v>
      </c>
      <c r="M11" s="3" t="s">
        <v>439</v>
      </c>
      <c r="N11" s="3">
        <v>42</v>
      </c>
      <c r="O11" s="3">
        <v>22</v>
      </c>
      <c r="P11" s="3">
        <v>9</v>
      </c>
      <c r="Q11" s="2">
        <v>2</v>
      </c>
      <c r="R11" s="2">
        <v>11</v>
      </c>
      <c r="S11" s="2">
        <v>39</v>
      </c>
      <c r="T11" s="2">
        <v>38</v>
      </c>
      <c r="U11" s="2">
        <f t="shared" si="0"/>
        <v>1</v>
      </c>
    </row>
    <row r="12" spans="1:21" x14ac:dyDescent="0.25">
      <c r="A12" s="3" t="s">
        <v>153</v>
      </c>
      <c r="B12" s="22">
        <v>30297</v>
      </c>
      <c r="C12" s="3" t="s">
        <v>115</v>
      </c>
      <c r="D12" s="3" t="s">
        <v>439</v>
      </c>
      <c r="E12" s="21" t="s">
        <v>297</v>
      </c>
      <c r="F12" s="14" t="s">
        <v>249</v>
      </c>
      <c r="G12" s="14" t="s">
        <v>382</v>
      </c>
      <c r="H12" s="14" t="s">
        <v>258</v>
      </c>
      <c r="L12" s="3">
        <v>9</v>
      </c>
      <c r="M12" s="3" t="s">
        <v>435</v>
      </c>
      <c r="N12" s="3">
        <v>41</v>
      </c>
      <c r="O12" s="3">
        <v>22</v>
      </c>
      <c r="P12" s="3">
        <v>7</v>
      </c>
      <c r="Q12" s="2">
        <v>5</v>
      </c>
      <c r="R12" s="2">
        <v>10</v>
      </c>
      <c r="S12" s="2">
        <v>34</v>
      </c>
      <c r="T12" s="2">
        <v>42</v>
      </c>
      <c r="U12" s="2">
        <f t="shared" si="0"/>
        <v>-8</v>
      </c>
    </row>
    <row r="13" spans="1:21" x14ac:dyDescent="0.25">
      <c r="A13" s="3" t="s">
        <v>157</v>
      </c>
      <c r="B13" s="22">
        <v>29960</v>
      </c>
      <c r="C13" s="3" t="s">
        <v>438</v>
      </c>
      <c r="D13" s="3" t="s">
        <v>115</v>
      </c>
      <c r="E13" s="21" t="s">
        <v>358</v>
      </c>
      <c r="L13" s="3">
        <v>10</v>
      </c>
      <c r="M13" s="3" t="s">
        <v>430</v>
      </c>
      <c r="N13" s="3">
        <v>40</v>
      </c>
      <c r="O13" s="3">
        <v>22</v>
      </c>
      <c r="P13" s="3">
        <v>5</v>
      </c>
      <c r="Q13" s="2">
        <v>8</v>
      </c>
      <c r="R13" s="2">
        <v>9</v>
      </c>
      <c r="S13" s="2">
        <v>28</v>
      </c>
      <c r="T13" s="2">
        <v>38</v>
      </c>
      <c r="U13" s="2">
        <f t="shared" si="0"/>
        <v>-10</v>
      </c>
    </row>
    <row r="14" spans="1:21" x14ac:dyDescent="0.25">
      <c r="A14" s="3" t="s">
        <v>161</v>
      </c>
      <c r="B14" s="22">
        <v>30339</v>
      </c>
      <c r="C14" s="3" t="s">
        <v>426</v>
      </c>
      <c r="D14" s="3" t="s">
        <v>115</v>
      </c>
      <c r="E14" s="21" t="s">
        <v>207</v>
      </c>
      <c r="L14" s="3">
        <v>11</v>
      </c>
      <c r="M14" s="3" t="s">
        <v>427</v>
      </c>
      <c r="N14" s="3">
        <v>37</v>
      </c>
      <c r="O14" s="3">
        <v>22</v>
      </c>
      <c r="P14" s="3">
        <v>5</v>
      </c>
      <c r="Q14" s="2">
        <v>5</v>
      </c>
      <c r="R14" s="2">
        <v>12</v>
      </c>
      <c r="S14" s="2">
        <v>37</v>
      </c>
      <c r="T14" s="2">
        <v>58</v>
      </c>
      <c r="U14" s="2">
        <f t="shared" si="0"/>
        <v>-21</v>
      </c>
    </row>
    <row r="15" spans="1:21" x14ac:dyDescent="0.25">
      <c r="A15" s="3" t="s">
        <v>164</v>
      </c>
      <c r="B15" s="22">
        <v>30346</v>
      </c>
      <c r="C15" s="3" t="s">
        <v>115</v>
      </c>
      <c r="D15" s="3" t="s">
        <v>427</v>
      </c>
      <c r="E15" s="21" t="s">
        <v>216</v>
      </c>
      <c r="F15" s="14" t="s">
        <v>290</v>
      </c>
      <c r="G15" s="14" t="s">
        <v>258</v>
      </c>
      <c r="L15" s="3">
        <v>12</v>
      </c>
      <c r="M15" s="3" t="s">
        <v>436</v>
      </c>
      <c r="N15" s="3">
        <v>34</v>
      </c>
      <c r="O15" s="3">
        <v>22</v>
      </c>
      <c r="P15" s="3">
        <v>3</v>
      </c>
      <c r="Q15" s="2">
        <v>6</v>
      </c>
      <c r="R15" s="2">
        <v>13</v>
      </c>
      <c r="S15" s="2">
        <v>21</v>
      </c>
      <c r="T15" s="2">
        <v>51</v>
      </c>
      <c r="U15" s="2">
        <f t="shared" si="0"/>
        <v>-30</v>
      </c>
    </row>
    <row r="16" spans="1:21" x14ac:dyDescent="0.25">
      <c r="A16" s="3" t="s">
        <v>166</v>
      </c>
      <c r="B16" s="22">
        <v>30353</v>
      </c>
      <c r="C16" s="3" t="s">
        <v>430</v>
      </c>
      <c r="D16" s="3" t="s">
        <v>115</v>
      </c>
      <c r="E16" s="21" t="s">
        <v>134</v>
      </c>
      <c r="F16" s="14"/>
      <c r="G16" s="14"/>
    </row>
    <row r="17" spans="1:7" x14ac:dyDescent="0.25">
      <c r="A17" s="3" t="s">
        <v>169</v>
      </c>
      <c r="B17" s="22">
        <v>30367</v>
      </c>
      <c r="C17" s="3" t="s">
        <v>115</v>
      </c>
      <c r="D17" s="3" t="s">
        <v>433</v>
      </c>
      <c r="E17" s="21" t="s">
        <v>126</v>
      </c>
    </row>
    <row r="18" spans="1:7" x14ac:dyDescent="0.25">
      <c r="A18" s="3" t="s">
        <v>172</v>
      </c>
      <c r="B18" s="22">
        <v>30374</v>
      </c>
      <c r="C18" s="3" t="s">
        <v>115</v>
      </c>
      <c r="D18" s="3" t="s">
        <v>435</v>
      </c>
      <c r="E18" s="21" t="s">
        <v>440</v>
      </c>
    </row>
    <row r="19" spans="1:7" x14ac:dyDescent="0.25">
      <c r="A19" s="3" t="s">
        <v>175</v>
      </c>
      <c r="B19" s="22">
        <v>30388</v>
      </c>
      <c r="C19" s="3" t="s">
        <v>436</v>
      </c>
      <c r="D19" s="3" t="s">
        <v>115</v>
      </c>
      <c r="E19" s="21" t="s">
        <v>232</v>
      </c>
    </row>
    <row r="20" spans="1:7" x14ac:dyDescent="0.25">
      <c r="A20" s="3" t="s">
        <v>178</v>
      </c>
      <c r="B20" s="22">
        <v>30395</v>
      </c>
      <c r="C20" s="3" t="s">
        <v>115</v>
      </c>
      <c r="D20" s="3" t="s">
        <v>432</v>
      </c>
      <c r="E20" s="21" t="s">
        <v>265</v>
      </c>
    </row>
    <row r="21" spans="1:7" x14ac:dyDescent="0.25">
      <c r="A21" s="3" t="s">
        <v>181</v>
      </c>
      <c r="B21" s="22">
        <v>30402</v>
      </c>
      <c r="C21" s="3" t="s">
        <v>434</v>
      </c>
      <c r="D21" s="3" t="s">
        <v>115</v>
      </c>
      <c r="E21" s="21" t="s">
        <v>134</v>
      </c>
    </row>
    <row r="22" spans="1:7" x14ac:dyDescent="0.25">
      <c r="A22" s="3" t="s">
        <v>184</v>
      </c>
      <c r="B22" s="22">
        <v>30416</v>
      </c>
      <c r="C22" s="3" t="s">
        <v>115</v>
      </c>
      <c r="D22" s="3" t="s">
        <v>437</v>
      </c>
      <c r="E22" s="21" t="s">
        <v>185</v>
      </c>
    </row>
    <row r="23" spans="1:7" x14ac:dyDescent="0.25">
      <c r="A23" s="3" t="s">
        <v>187</v>
      </c>
      <c r="B23" s="22">
        <v>30423</v>
      </c>
      <c r="C23" s="3" t="s">
        <v>439</v>
      </c>
      <c r="D23" s="3" t="s">
        <v>115</v>
      </c>
      <c r="E23" s="21" t="s">
        <v>126</v>
      </c>
      <c r="F23" s="14" t="s">
        <v>249</v>
      </c>
      <c r="G23" s="14" t="s">
        <v>258</v>
      </c>
    </row>
    <row r="24" spans="1:7" x14ac:dyDescent="0.25">
      <c r="A24" s="3" t="s">
        <v>189</v>
      </c>
      <c r="B24" s="22">
        <v>30430</v>
      </c>
      <c r="C24" s="3" t="s">
        <v>115</v>
      </c>
      <c r="D24" s="3" t="s">
        <v>438</v>
      </c>
      <c r="E24" s="21" t="s">
        <v>269</v>
      </c>
    </row>
    <row r="25" spans="1:7" x14ac:dyDescent="0.25">
      <c r="A25" s="11"/>
      <c r="B25" s="11"/>
      <c r="C25" s="11"/>
      <c r="D25" s="11"/>
      <c r="E25" s="11"/>
    </row>
    <row r="26" spans="1:7" x14ac:dyDescent="0.25">
      <c r="A26" s="861" t="s">
        <v>193</v>
      </c>
      <c r="B26" s="861"/>
      <c r="C26" s="861"/>
      <c r="D26" s="861"/>
      <c r="E26" s="861"/>
    </row>
    <row r="27" spans="1:7" x14ac:dyDescent="0.25">
      <c r="A27" s="6" t="s">
        <v>194</v>
      </c>
      <c r="B27" s="6" t="s">
        <v>97</v>
      </c>
      <c r="C27" s="6" t="s">
        <v>98</v>
      </c>
      <c r="D27" s="6" t="s">
        <v>99</v>
      </c>
      <c r="E27" s="6" t="s">
        <v>100</v>
      </c>
    </row>
    <row r="28" spans="1:7" x14ac:dyDescent="0.25">
      <c r="A28" s="3"/>
      <c r="B28" s="8"/>
      <c r="C28" s="3" t="s">
        <v>115</v>
      </c>
      <c r="D28" s="3" t="s">
        <v>441</v>
      </c>
      <c r="E28" s="3" t="s">
        <v>225</v>
      </c>
    </row>
    <row r="30" spans="1:7" x14ac:dyDescent="0.25">
      <c r="A30" s="861" t="s">
        <v>208</v>
      </c>
      <c r="B30" s="861"/>
      <c r="C30" s="861"/>
      <c r="D30" s="861"/>
      <c r="E30" s="861"/>
    </row>
    <row r="31" spans="1:7" x14ac:dyDescent="0.25">
      <c r="A31" s="6" t="s">
        <v>194</v>
      </c>
      <c r="B31" s="6" t="s">
        <v>97</v>
      </c>
      <c r="C31" s="6" t="s">
        <v>98</v>
      </c>
      <c r="D31" s="6" t="s">
        <v>99</v>
      </c>
      <c r="E31" s="6" t="s">
        <v>100</v>
      </c>
    </row>
    <row r="32" spans="1:7" x14ac:dyDescent="0.25">
      <c r="A32" s="3" t="s">
        <v>345</v>
      </c>
      <c r="B32" s="3"/>
      <c r="C32" s="3" t="s">
        <v>115</v>
      </c>
      <c r="D32" s="3" t="s">
        <v>442</v>
      </c>
      <c r="E32" s="3" t="s">
        <v>197</v>
      </c>
    </row>
    <row r="33" spans="1:21" x14ac:dyDescent="0.25">
      <c r="A33" s="3" t="s">
        <v>346</v>
      </c>
      <c r="B33" s="3"/>
      <c r="C33" s="3" t="s">
        <v>115</v>
      </c>
      <c r="D33" s="3" t="s">
        <v>443</v>
      </c>
      <c r="E33" s="3" t="s">
        <v>444</v>
      </c>
    </row>
    <row r="34" spans="1:21" x14ac:dyDescent="0.25">
      <c r="A34" s="3" t="s">
        <v>347</v>
      </c>
      <c r="B34" s="3"/>
      <c r="C34" s="3" t="s">
        <v>115</v>
      </c>
      <c r="D34" s="3" t="s">
        <v>445</v>
      </c>
      <c r="E34" s="3" t="s">
        <v>207</v>
      </c>
    </row>
    <row r="36" spans="1:21" x14ac:dyDescent="0.25">
      <c r="A36" s="861" t="s">
        <v>446</v>
      </c>
      <c r="B36" s="861"/>
      <c r="C36" s="861"/>
      <c r="D36" s="861"/>
      <c r="E36" s="861"/>
    </row>
    <row r="37" spans="1:21" x14ac:dyDescent="0.25">
      <c r="A37" s="6" t="s">
        <v>96</v>
      </c>
      <c r="B37" s="6" t="s">
        <v>97</v>
      </c>
      <c r="C37" s="6" t="s">
        <v>98</v>
      </c>
      <c r="D37" s="6" t="s">
        <v>99</v>
      </c>
      <c r="E37" s="6" t="s">
        <v>100</v>
      </c>
    </row>
    <row r="38" spans="1:21" x14ac:dyDescent="0.25">
      <c r="A38" s="31" t="s">
        <v>113</v>
      </c>
      <c r="B38" s="32">
        <v>30206</v>
      </c>
      <c r="C38" s="31" t="s">
        <v>222</v>
      </c>
      <c r="D38" s="31" t="s">
        <v>262</v>
      </c>
      <c r="E38" s="26" t="s">
        <v>173</v>
      </c>
    </row>
    <row r="39" spans="1:21" x14ac:dyDescent="0.25">
      <c r="A39" s="31" t="s">
        <v>119</v>
      </c>
      <c r="B39" s="32">
        <v>30213</v>
      </c>
      <c r="C39" s="31" t="s">
        <v>447</v>
      </c>
      <c r="D39" s="31" t="s">
        <v>222</v>
      </c>
      <c r="E39" s="26" t="s">
        <v>334</v>
      </c>
      <c r="L39" s="864" t="s">
        <v>377</v>
      </c>
      <c r="M39" s="864"/>
      <c r="N39" s="864"/>
      <c r="O39" s="864"/>
      <c r="P39" s="864"/>
      <c r="Q39" s="864"/>
      <c r="R39" s="864"/>
      <c r="S39" s="864"/>
      <c r="T39" s="864"/>
      <c r="U39" s="864"/>
    </row>
    <row r="40" spans="1:21" x14ac:dyDescent="0.25">
      <c r="A40" s="31" t="s">
        <v>124</v>
      </c>
      <c r="B40" s="32">
        <v>30220</v>
      </c>
      <c r="C40" s="31" t="s">
        <v>222</v>
      </c>
      <c r="D40" s="31" t="s">
        <v>448</v>
      </c>
      <c r="E40" s="26" t="s">
        <v>139</v>
      </c>
      <c r="L40" s="6" t="s">
        <v>101</v>
      </c>
      <c r="M40" s="6" t="s">
        <v>102</v>
      </c>
      <c r="N40" s="6" t="s">
        <v>103</v>
      </c>
      <c r="O40" s="6" t="s">
        <v>104</v>
      </c>
      <c r="P40" s="6" t="s">
        <v>105</v>
      </c>
      <c r="Q40" s="6" t="s">
        <v>106</v>
      </c>
      <c r="R40" s="6" t="s">
        <v>107</v>
      </c>
      <c r="S40" s="6" t="s">
        <v>108</v>
      </c>
      <c r="T40" s="6" t="s">
        <v>109</v>
      </c>
      <c r="U40" s="6" t="s">
        <v>110</v>
      </c>
    </row>
    <row r="41" spans="1:21" x14ac:dyDescent="0.25">
      <c r="A41" s="31" t="s">
        <v>128</v>
      </c>
      <c r="B41" s="32">
        <v>30234</v>
      </c>
      <c r="C41" s="31" t="s">
        <v>449</v>
      </c>
      <c r="D41" s="31" t="s">
        <v>222</v>
      </c>
      <c r="E41" s="26" t="s">
        <v>297</v>
      </c>
      <c r="L41" s="3">
        <v>1</v>
      </c>
      <c r="M41" s="3" t="s">
        <v>450</v>
      </c>
      <c r="N41" s="3">
        <v>59</v>
      </c>
      <c r="O41" s="3">
        <v>22</v>
      </c>
      <c r="P41" s="3">
        <v>17</v>
      </c>
      <c r="Q41" s="2">
        <v>3</v>
      </c>
      <c r="R41" s="2">
        <v>2</v>
      </c>
      <c r="S41" s="2">
        <v>86</v>
      </c>
      <c r="T41" s="2">
        <v>26</v>
      </c>
      <c r="U41" s="2">
        <f t="shared" ref="U41:U52" si="1">S41-T41</f>
        <v>60</v>
      </c>
    </row>
    <row r="42" spans="1:21" x14ac:dyDescent="0.25">
      <c r="A42" s="31" t="s">
        <v>132</v>
      </c>
      <c r="B42" s="32">
        <v>30241</v>
      </c>
      <c r="C42" s="31" t="s">
        <v>451</v>
      </c>
      <c r="D42" s="31" t="s">
        <v>222</v>
      </c>
      <c r="E42" s="26" t="s">
        <v>151</v>
      </c>
      <c r="L42" s="3">
        <v>2</v>
      </c>
      <c r="M42" s="3" t="s">
        <v>447</v>
      </c>
      <c r="N42" s="3">
        <v>53</v>
      </c>
      <c r="O42" s="3">
        <v>22</v>
      </c>
      <c r="P42" s="3">
        <v>14</v>
      </c>
      <c r="Q42" s="2">
        <v>3</v>
      </c>
      <c r="R42" s="2">
        <v>5</v>
      </c>
      <c r="S42" s="2">
        <v>57</v>
      </c>
      <c r="T42" s="2">
        <v>34</v>
      </c>
      <c r="U42" s="2">
        <f t="shared" si="1"/>
        <v>23</v>
      </c>
    </row>
    <row r="43" spans="1:21" x14ac:dyDescent="0.25">
      <c r="A43" s="31" t="s">
        <v>137</v>
      </c>
      <c r="B43" s="32">
        <v>30255</v>
      </c>
      <c r="C43" s="31" t="s">
        <v>222</v>
      </c>
      <c r="D43" s="31" t="s">
        <v>452</v>
      </c>
      <c r="E43" s="26" t="s">
        <v>300</v>
      </c>
      <c r="L43" s="3">
        <v>3</v>
      </c>
      <c r="M43" s="3" t="s">
        <v>118</v>
      </c>
      <c r="N43" s="3">
        <v>47</v>
      </c>
      <c r="O43" s="3">
        <v>22</v>
      </c>
      <c r="P43" s="3">
        <v>11</v>
      </c>
      <c r="Q43" s="2">
        <v>3</v>
      </c>
      <c r="R43" s="2">
        <v>8</v>
      </c>
      <c r="S43" s="2">
        <v>49</v>
      </c>
      <c r="T43" s="2">
        <v>40</v>
      </c>
      <c r="U43" s="2">
        <f t="shared" si="1"/>
        <v>9</v>
      </c>
    </row>
    <row r="44" spans="1:21" x14ac:dyDescent="0.25">
      <c r="A44" s="31" t="s">
        <v>141</v>
      </c>
      <c r="B44" s="32">
        <v>30262</v>
      </c>
      <c r="C44" s="31" t="s">
        <v>453</v>
      </c>
      <c r="D44" s="31" t="s">
        <v>222</v>
      </c>
      <c r="E44" s="26" t="s">
        <v>225</v>
      </c>
      <c r="L44" s="3">
        <v>4</v>
      </c>
      <c r="M44" s="3" t="s">
        <v>448</v>
      </c>
      <c r="N44" s="3">
        <v>45</v>
      </c>
      <c r="O44" s="3">
        <v>22</v>
      </c>
      <c r="P44" s="3">
        <v>8</v>
      </c>
      <c r="Q44" s="2">
        <v>7</v>
      </c>
      <c r="R44" s="2">
        <v>7</v>
      </c>
      <c r="S44" s="2">
        <v>39</v>
      </c>
      <c r="T44" s="2">
        <v>47</v>
      </c>
      <c r="U44" s="2">
        <f t="shared" si="1"/>
        <v>-8</v>
      </c>
    </row>
    <row r="45" spans="1:21" x14ac:dyDescent="0.25">
      <c r="A45" s="31" t="s">
        <v>145</v>
      </c>
      <c r="B45" s="32">
        <v>30276</v>
      </c>
      <c r="C45" s="31" t="s">
        <v>222</v>
      </c>
      <c r="D45" s="31" t="s">
        <v>368</v>
      </c>
      <c r="E45" s="26" t="s">
        <v>277</v>
      </c>
      <c r="L45" s="3">
        <v>5</v>
      </c>
      <c r="M45" s="3" t="s">
        <v>453</v>
      </c>
      <c r="N45" s="3">
        <v>44</v>
      </c>
      <c r="O45" s="3">
        <v>22</v>
      </c>
      <c r="P45" s="3">
        <v>9</v>
      </c>
      <c r="Q45" s="2">
        <v>5</v>
      </c>
      <c r="R45" s="2">
        <v>7</v>
      </c>
      <c r="S45" s="2">
        <v>48</v>
      </c>
      <c r="T45" s="2">
        <v>42</v>
      </c>
      <c r="U45" s="2">
        <f t="shared" si="1"/>
        <v>6</v>
      </c>
    </row>
    <row r="46" spans="1:21" x14ac:dyDescent="0.25">
      <c r="A46" s="31" t="s">
        <v>149</v>
      </c>
      <c r="B46" s="32">
        <v>30290</v>
      </c>
      <c r="C46" s="31" t="s">
        <v>222</v>
      </c>
      <c r="D46" s="31" t="s">
        <v>454</v>
      </c>
      <c r="E46" s="26" t="s">
        <v>207</v>
      </c>
      <c r="L46" s="3">
        <v>6</v>
      </c>
      <c r="M46" s="3" t="s">
        <v>455</v>
      </c>
      <c r="N46" s="3">
        <v>43</v>
      </c>
      <c r="O46" s="3">
        <v>22</v>
      </c>
      <c r="P46" s="3">
        <v>8</v>
      </c>
      <c r="Q46" s="2">
        <v>5</v>
      </c>
      <c r="R46" s="2">
        <v>9</v>
      </c>
      <c r="S46" s="2">
        <v>53</v>
      </c>
      <c r="T46" s="2">
        <v>52</v>
      </c>
      <c r="U46" s="2">
        <f t="shared" si="1"/>
        <v>1</v>
      </c>
    </row>
    <row r="47" spans="1:21" x14ac:dyDescent="0.25">
      <c r="A47" s="31" t="s">
        <v>153</v>
      </c>
      <c r="B47" s="32">
        <v>30297</v>
      </c>
      <c r="C47" s="31" t="s">
        <v>456</v>
      </c>
      <c r="D47" s="31" t="s">
        <v>222</v>
      </c>
      <c r="E47" s="26" t="s">
        <v>457</v>
      </c>
      <c r="L47" s="3">
        <v>7</v>
      </c>
      <c r="M47" s="3" t="s">
        <v>449</v>
      </c>
      <c r="N47" s="3">
        <v>42</v>
      </c>
      <c r="O47" s="3">
        <v>22</v>
      </c>
      <c r="P47" s="3">
        <v>7</v>
      </c>
      <c r="Q47" s="2">
        <v>6</v>
      </c>
      <c r="R47" s="2">
        <v>9</v>
      </c>
      <c r="S47" s="2">
        <v>47</v>
      </c>
      <c r="T47" s="2">
        <v>54</v>
      </c>
      <c r="U47" s="2">
        <f t="shared" si="1"/>
        <v>-7</v>
      </c>
    </row>
    <row r="48" spans="1:21" x14ac:dyDescent="0.25">
      <c r="A48" s="31" t="s">
        <v>157</v>
      </c>
      <c r="B48" s="32">
        <v>29960</v>
      </c>
      <c r="C48" s="31" t="s">
        <v>118</v>
      </c>
      <c r="D48" s="31" t="s">
        <v>222</v>
      </c>
      <c r="E48" s="26" t="s">
        <v>238</v>
      </c>
      <c r="L48" s="3">
        <v>8</v>
      </c>
      <c r="M48" s="3" t="s">
        <v>115</v>
      </c>
      <c r="N48" s="3">
        <v>41</v>
      </c>
      <c r="O48" s="3">
        <v>22</v>
      </c>
      <c r="P48" s="3">
        <v>9</v>
      </c>
      <c r="Q48" s="2">
        <v>1</v>
      </c>
      <c r="R48" s="2">
        <v>12</v>
      </c>
      <c r="S48" s="2">
        <v>54</v>
      </c>
      <c r="T48" s="2">
        <v>49</v>
      </c>
      <c r="U48" s="2">
        <f t="shared" si="1"/>
        <v>5</v>
      </c>
    </row>
    <row r="49" spans="1:21" x14ac:dyDescent="0.25">
      <c r="A49" s="31" t="s">
        <v>161</v>
      </c>
      <c r="B49" s="32">
        <v>30339</v>
      </c>
      <c r="C49" s="31" t="s">
        <v>262</v>
      </c>
      <c r="D49" s="31" t="s">
        <v>222</v>
      </c>
      <c r="E49" s="26" t="s">
        <v>334</v>
      </c>
      <c r="L49" s="3">
        <v>9</v>
      </c>
      <c r="M49" s="3" t="s">
        <v>368</v>
      </c>
      <c r="N49" s="3">
        <v>40</v>
      </c>
      <c r="O49" s="3">
        <v>22</v>
      </c>
      <c r="P49" s="3">
        <v>7</v>
      </c>
      <c r="Q49" s="2">
        <v>4</v>
      </c>
      <c r="R49" s="2">
        <v>11</v>
      </c>
      <c r="S49" s="2">
        <v>34</v>
      </c>
      <c r="T49" s="2">
        <v>48</v>
      </c>
      <c r="U49" s="2">
        <f t="shared" si="1"/>
        <v>-14</v>
      </c>
    </row>
    <row r="50" spans="1:21" x14ac:dyDescent="0.25">
      <c r="A50" s="31" t="s">
        <v>164</v>
      </c>
      <c r="B50" s="32">
        <v>30346</v>
      </c>
      <c r="C50" s="31" t="s">
        <v>222</v>
      </c>
      <c r="D50" s="31" t="s">
        <v>447</v>
      </c>
      <c r="E50" s="26" t="s">
        <v>295</v>
      </c>
      <c r="L50" s="3">
        <v>10</v>
      </c>
      <c r="M50" s="3" t="s">
        <v>452</v>
      </c>
      <c r="N50" s="3">
        <v>39</v>
      </c>
      <c r="O50" s="3">
        <v>22</v>
      </c>
      <c r="P50" s="3">
        <v>7</v>
      </c>
      <c r="Q50" s="2">
        <v>4</v>
      </c>
      <c r="R50" s="2">
        <v>10</v>
      </c>
      <c r="S50" s="2">
        <v>23</v>
      </c>
      <c r="T50" s="2">
        <v>42</v>
      </c>
      <c r="U50" s="2">
        <f t="shared" si="1"/>
        <v>-19</v>
      </c>
    </row>
    <row r="51" spans="1:21" x14ac:dyDescent="0.25">
      <c r="A51" s="31" t="s">
        <v>166</v>
      </c>
      <c r="B51" s="32">
        <v>30353</v>
      </c>
      <c r="C51" s="31" t="s">
        <v>448</v>
      </c>
      <c r="D51" s="31" t="s">
        <v>222</v>
      </c>
      <c r="E51" s="26" t="s">
        <v>216</v>
      </c>
      <c r="L51" s="3">
        <v>11</v>
      </c>
      <c r="M51" s="3" t="s">
        <v>262</v>
      </c>
      <c r="N51" s="3">
        <v>36</v>
      </c>
      <c r="O51" s="3">
        <v>22</v>
      </c>
      <c r="P51" s="3">
        <v>5</v>
      </c>
      <c r="Q51" s="2">
        <v>4</v>
      </c>
      <c r="R51" s="2">
        <v>13</v>
      </c>
      <c r="S51" s="2">
        <v>28</v>
      </c>
      <c r="T51" s="2">
        <v>52</v>
      </c>
      <c r="U51" s="2">
        <f t="shared" si="1"/>
        <v>-24</v>
      </c>
    </row>
    <row r="52" spans="1:21" x14ac:dyDescent="0.25">
      <c r="A52" s="31" t="s">
        <v>169</v>
      </c>
      <c r="B52" s="32">
        <v>30367</v>
      </c>
      <c r="C52" s="31" t="s">
        <v>222</v>
      </c>
      <c r="D52" s="31" t="s">
        <v>449</v>
      </c>
      <c r="E52" s="26" t="s">
        <v>297</v>
      </c>
      <c r="L52" s="3">
        <v>12</v>
      </c>
      <c r="M52" s="3" t="s">
        <v>123</v>
      </c>
      <c r="N52" s="3">
        <v>35</v>
      </c>
      <c r="O52" s="3">
        <v>22</v>
      </c>
      <c r="P52" s="3">
        <v>4</v>
      </c>
      <c r="Q52" s="2">
        <v>5</v>
      </c>
      <c r="R52" s="2">
        <v>13</v>
      </c>
      <c r="S52" s="2">
        <v>29</v>
      </c>
      <c r="T52" s="2">
        <v>61</v>
      </c>
      <c r="U52" s="2">
        <f t="shared" si="1"/>
        <v>-32</v>
      </c>
    </row>
    <row r="53" spans="1:21" x14ac:dyDescent="0.25">
      <c r="A53" s="31" t="s">
        <v>172</v>
      </c>
      <c r="B53" s="32">
        <v>30374</v>
      </c>
      <c r="C53" s="31" t="s">
        <v>222</v>
      </c>
      <c r="D53" s="31" t="s">
        <v>451</v>
      </c>
      <c r="E53" s="26" t="s">
        <v>173</v>
      </c>
    </row>
    <row r="54" spans="1:21" x14ac:dyDescent="0.25">
      <c r="A54" s="31" t="s">
        <v>175</v>
      </c>
      <c r="B54" s="32">
        <v>30388</v>
      </c>
      <c r="C54" s="31" t="s">
        <v>452</v>
      </c>
      <c r="D54" s="31" t="s">
        <v>222</v>
      </c>
      <c r="E54" s="26" t="s">
        <v>228</v>
      </c>
    </row>
    <row r="55" spans="1:21" x14ac:dyDescent="0.25">
      <c r="A55" s="31" t="s">
        <v>178</v>
      </c>
      <c r="B55" s="32">
        <v>30395</v>
      </c>
      <c r="C55" s="31" t="s">
        <v>222</v>
      </c>
      <c r="D55" s="31" t="s">
        <v>453</v>
      </c>
      <c r="E55" s="26" t="s">
        <v>339</v>
      </c>
    </row>
    <row r="56" spans="1:21" x14ac:dyDescent="0.25">
      <c r="A56" s="31" t="s">
        <v>181</v>
      </c>
      <c r="B56" s="32">
        <v>30402</v>
      </c>
      <c r="C56" s="31" t="s">
        <v>368</v>
      </c>
      <c r="D56" s="31" t="s">
        <v>222</v>
      </c>
      <c r="E56" s="26"/>
    </row>
    <row r="57" spans="1:21" x14ac:dyDescent="0.25">
      <c r="A57" s="31" t="s">
        <v>184</v>
      </c>
      <c r="B57" s="32">
        <v>30416</v>
      </c>
      <c r="C57" s="31" t="s">
        <v>454</v>
      </c>
      <c r="D57" s="31" t="s">
        <v>222</v>
      </c>
      <c r="E57" s="26" t="s">
        <v>207</v>
      </c>
    </row>
    <row r="58" spans="1:21" x14ac:dyDescent="0.25">
      <c r="A58" s="31" t="s">
        <v>187</v>
      </c>
      <c r="B58" s="32">
        <v>30423</v>
      </c>
      <c r="C58" s="31" t="s">
        <v>222</v>
      </c>
      <c r="D58" s="31" t="s">
        <v>456</v>
      </c>
      <c r="E58" s="26"/>
    </row>
    <row r="59" spans="1:21" x14ac:dyDescent="0.25">
      <c r="A59" s="31" t="s">
        <v>189</v>
      </c>
      <c r="B59" s="32">
        <v>30430</v>
      </c>
      <c r="C59" s="31" t="s">
        <v>222</v>
      </c>
      <c r="D59" s="31" t="s">
        <v>118</v>
      </c>
      <c r="E59" s="26"/>
    </row>
  </sheetData>
  <sheetProtection selectLockedCells="1" selectUnlockedCells="1"/>
  <mergeCells count="6">
    <mergeCell ref="A1:E1"/>
    <mergeCell ref="L2:U2"/>
    <mergeCell ref="A26:E26"/>
    <mergeCell ref="A30:E30"/>
    <mergeCell ref="A36:E36"/>
    <mergeCell ref="L39:U39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zoomScale="110" zoomScaleNormal="110" workbookViewId="0">
      <selection activeCell="V15" sqref="V15"/>
    </sheetView>
  </sheetViews>
  <sheetFormatPr baseColWidth="10" defaultColWidth="10.7109375" defaultRowHeight="15" x14ac:dyDescent="0.25"/>
  <cols>
    <col min="1" max="1" width="8.140625" style="1" customWidth="1"/>
    <col min="2" max="5" width="21.42578125" style="1" customWidth="1"/>
    <col min="6" max="6" width="14" customWidth="1"/>
    <col min="7" max="7" width="11.7109375" customWidth="1"/>
    <col min="8" max="8" width="16.5703125" customWidth="1"/>
    <col min="9" max="9" width="10.42578125" customWidth="1"/>
    <col min="10" max="10" width="8" customWidth="1"/>
    <col min="11" max="11" width="6.140625" customWidth="1"/>
    <col min="12" max="12" width="16.5703125" customWidth="1"/>
    <col min="13" max="13" width="3.7109375" customWidth="1"/>
    <col min="14" max="15" width="3" customWidth="1"/>
    <col min="16" max="16" width="2.42578125" customWidth="1"/>
    <col min="17" max="17" width="3" customWidth="1"/>
    <col min="18" max="19" width="3.28515625" customWidth="1"/>
    <col min="20" max="20" width="4.28515625" customWidth="1"/>
  </cols>
  <sheetData>
    <row r="1" spans="1:20" x14ac:dyDescent="0.25">
      <c r="A1" s="864" t="s">
        <v>458</v>
      </c>
      <c r="B1" s="864"/>
      <c r="C1" s="864"/>
      <c r="D1" s="864"/>
      <c r="E1" s="864"/>
    </row>
    <row r="2" spans="1:20" x14ac:dyDescent="0.25">
      <c r="A2" s="6" t="s">
        <v>96</v>
      </c>
      <c r="B2" s="6" t="s">
        <v>97</v>
      </c>
      <c r="C2" s="6" t="s">
        <v>98</v>
      </c>
      <c r="D2" s="6" t="s">
        <v>99</v>
      </c>
      <c r="E2" s="6" t="s">
        <v>100</v>
      </c>
      <c r="K2" s="864" t="s">
        <v>95</v>
      </c>
      <c r="L2" s="864"/>
      <c r="M2" s="864"/>
      <c r="N2" s="864"/>
      <c r="O2" s="864"/>
      <c r="P2" s="864"/>
      <c r="Q2" s="864"/>
      <c r="R2" s="864"/>
      <c r="S2" s="864"/>
      <c r="T2" s="864"/>
    </row>
    <row r="3" spans="1:20" x14ac:dyDescent="0.25">
      <c r="A3" s="3" t="s">
        <v>113</v>
      </c>
      <c r="B3" s="15">
        <v>30570</v>
      </c>
      <c r="C3" s="3" t="s">
        <v>115</v>
      </c>
      <c r="D3" s="3" t="s">
        <v>459</v>
      </c>
      <c r="E3" s="3" t="s">
        <v>292</v>
      </c>
      <c r="F3" t="s">
        <v>382</v>
      </c>
      <c r="G3" t="s">
        <v>460</v>
      </c>
      <c r="K3" s="6" t="s">
        <v>101</v>
      </c>
      <c r="L3" s="6" t="s">
        <v>102</v>
      </c>
      <c r="M3" s="6" t="s">
        <v>103</v>
      </c>
      <c r="N3" s="6" t="s">
        <v>104</v>
      </c>
      <c r="O3" s="6" t="s">
        <v>105</v>
      </c>
      <c r="P3" s="6" t="s">
        <v>106</v>
      </c>
      <c r="Q3" s="6" t="s">
        <v>107</v>
      </c>
      <c r="R3" s="6" t="s">
        <v>108</v>
      </c>
      <c r="S3" s="6" t="s">
        <v>109</v>
      </c>
      <c r="T3" s="6" t="s">
        <v>110</v>
      </c>
    </row>
    <row r="4" spans="1:20" x14ac:dyDescent="0.25">
      <c r="A4" s="3" t="s">
        <v>119</v>
      </c>
      <c r="B4" s="15">
        <v>30577</v>
      </c>
      <c r="C4" s="3" t="s">
        <v>461</v>
      </c>
      <c r="D4" s="3" t="s">
        <v>115</v>
      </c>
      <c r="E4" s="3" t="s">
        <v>265</v>
      </c>
      <c r="K4" s="3">
        <v>1</v>
      </c>
      <c r="L4" s="3" t="s">
        <v>416</v>
      </c>
      <c r="M4" s="3">
        <v>53</v>
      </c>
      <c r="N4" s="3">
        <v>22</v>
      </c>
      <c r="O4" s="3">
        <v>13</v>
      </c>
      <c r="P4" s="3">
        <v>5</v>
      </c>
      <c r="Q4" s="3">
        <v>4</v>
      </c>
      <c r="R4" s="3"/>
      <c r="S4" s="3"/>
      <c r="T4" s="3"/>
    </row>
    <row r="5" spans="1:20" x14ac:dyDescent="0.25">
      <c r="A5" s="3" t="s">
        <v>124</v>
      </c>
      <c r="B5" s="15">
        <v>30584</v>
      </c>
      <c r="C5" s="3" t="s">
        <v>115</v>
      </c>
      <c r="D5" s="3" t="s">
        <v>462</v>
      </c>
      <c r="E5" s="3" t="s">
        <v>134</v>
      </c>
      <c r="F5" t="s">
        <v>463</v>
      </c>
      <c r="K5" s="3">
        <v>2</v>
      </c>
      <c r="L5" s="3" t="s">
        <v>267</v>
      </c>
      <c r="M5" s="3">
        <v>50</v>
      </c>
      <c r="N5" s="3">
        <v>22</v>
      </c>
      <c r="O5" s="3">
        <v>11</v>
      </c>
      <c r="P5" s="3">
        <v>6</v>
      </c>
      <c r="Q5" s="3">
        <v>5</v>
      </c>
      <c r="R5" s="3"/>
      <c r="S5" s="3"/>
      <c r="T5" s="3"/>
    </row>
    <row r="6" spans="1:20" x14ac:dyDescent="0.25">
      <c r="A6" s="3" t="s">
        <v>128</v>
      </c>
      <c r="B6" s="15">
        <v>30598</v>
      </c>
      <c r="C6" s="3" t="s">
        <v>123</v>
      </c>
      <c r="D6" s="3" t="s">
        <v>115</v>
      </c>
      <c r="E6" s="3" t="s">
        <v>292</v>
      </c>
      <c r="K6" s="3">
        <v>3</v>
      </c>
      <c r="L6" s="3" t="s">
        <v>464</v>
      </c>
      <c r="M6" s="3">
        <v>49</v>
      </c>
      <c r="N6" s="3">
        <v>22</v>
      </c>
      <c r="O6" s="3">
        <v>12</v>
      </c>
      <c r="P6" s="3">
        <v>3</v>
      </c>
      <c r="Q6" s="3">
        <v>7</v>
      </c>
      <c r="R6" s="3"/>
      <c r="S6" s="3"/>
      <c r="T6" s="3"/>
    </row>
    <row r="7" spans="1:20" x14ac:dyDescent="0.25">
      <c r="A7" s="3" t="s">
        <v>132</v>
      </c>
      <c r="B7" s="15">
        <v>30605</v>
      </c>
      <c r="C7" s="3" t="s">
        <v>115</v>
      </c>
      <c r="D7" s="3" t="s">
        <v>465</v>
      </c>
      <c r="E7" s="3" t="s">
        <v>252</v>
      </c>
      <c r="F7" s="14" t="s">
        <v>466</v>
      </c>
      <c r="G7" s="14" t="s">
        <v>399</v>
      </c>
      <c r="H7" t="s">
        <v>249</v>
      </c>
      <c r="K7" s="3">
        <v>4</v>
      </c>
      <c r="L7" s="3" t="s">
        <v>467</v>
      </c>
      <c r="M7" s="3">
        <v>48</v>
      </c>
      <c r="N7" s="3">
        <v>22</v>
      </c>
      <c r="O7" s="3">
        <v>10</v>
      </c>
      <c r="P7" s="3">
        <v>6</v>
      </c>
      <c r="Q7" s="3">
        <v>6</v>
      </c>
      <c r="R7" s="3"/>
      <c r="S7" s="3"/>
      <c r="T7" s="3"/>
    </row>
    <row r="8" spans="1:20" x14ac:dyDescent="0.25">
      <c r="A8" s="3" t="s">
        <v>137</v>
      </c>
      <c r="B8" s="15">
        <v>30619</v>
      </c>
      <c r="C8" s="3" t="s">
        <v>468</v>
      </c>
      <c r="D8" s="3" t="s">
        <v>115</v>
      </c>
      <c r="E8" s="3" t="s">
        <v>358</v>
      </c>
      <c r="F8" t="s">
        <v>249</v>
      </c>
      <c r="K8" s="3">
        <v>5</v>
      </c>
      <c r="L8" s="3" t="s">
        <v>462</v>
      </c>
      <c r="M8" s="3">
        <v>44</v>
      </c>
      <c r="N8" s="3">
        <v>22</v>
      </c>
      <c r="O8" s="3">
        <v>8</v>
      </c>
      <c r="P8" s="3">
        <v>6</v>
      </c>
      <c r="Q8" s="3">
        <v>8</v>
      </c>
      <c r="R8" s="3"/>
      <c r="S8" s="3"/>
      <c r="T8" s="3"/>
    </row>
    <row r="9" spans="1:20" x14ac:dyDescent="0.25">
      <c r="A9" s="3" t="s">
        <v>141</v>
      </c>
      <c r="B9" s="15">
        <v>30626</v>
      </c>
      <c r="C9" s="3" t="s">
        <v>115</v>
      </c>
      <c r="D9" s="3" t="s">
        <v>469</v>
      </c>
      <c r="E9" s="3" t="s">
        <v>216</v>
      </c>
      <c r="F9" s="14" t="s">
        <v>399</v>
      </c>
      <c r="G9" t="s">
        <v>460</v>
      </c>
      <c r="K9" s="3">
        <v>6</v>
      </c>
      <c r="L9" s="3" t="s">
        <v>470</v>
      </c>
      <c r="M9" s="3">
        <v>44</v>
      </c>
      <c r="N9" s="3">
        <v>22</v>
      </c>
      <c r="O9" s="3">
        <v>9</v>
      </c>
      <c r="P9" s="3">
        <v>4</v>
      </c>
      <c r="Q9" s="3">
        <v>9</v>
      </c>
      <c r="R9" s="3"/>
      <c r="S9" s="3"/>
      <c r="T9" s="3"/>
    </row>
    <row r="10" spans="1:20" x14ac:dyDescent="0.25">
      <c r="A10" s="3" t="s">
        <v>145</v>
      </c>
      <c r="B10" s="15">
        <v>30640</v>
      </c>
      <c r="C10" s="3" t="s">
        <v>471</v>
      </c>
      <c r="D10" s="3" t="s">
        <v>115</v>
      </c>
      <c r="E10" s="3" t="s">
        <v>339</v>
      </c>
      <c r="K10" s="3">
        <v>7</v>
      </c>
      <c r="L10" s="3" t="s">
        <v>115</v>
      </c>
      <c r="M10" s="3">
        <v>43</v>
      </c>
      <c r="N10" s="3">
        <v>22</v>
      </c>
      <c r="O10" s="3">
        <v>9</v>
      </c>
      <c r="P10" s="3">
        <v>3</v>
      </c>
      <c r="Q10" s="3">
        <v>10</v>
      </c>
      <c r="R10" s="3"/>
      <c r="S10" s="3"/>
      <c r="T10" s="3"/>
    </row>
    <row r="11" spans="1:20" x14ac:dyDescent="0.25">
      <c r="A11" s="3" t="s">
        <v>149</v>
      </c>
      <c r="B11" s="15">
        <v>30654</v>
      </c>
      <c r="C11" s="3" t="s">
        <v>115</v>
      </c>
      <c r="D11" s="3" t="s">
        <v>416</v>
      </c>
      <c r="E11" s="21" t="s">
        <v>134</v>
      </c>
      <c r="F11" s="33" t="s">
        <v>472</v>
      </c>
      <c r="K11" s="3">
        <v>8</v>
      </c>
      <c r="L11" s="3" t="s">
        <v>473</v>
      </c>
      <c r="M11" s="3">
        <v>41</v>
      </c>
      <c r="N11" s="3">
        <v>22</v>
      </c>
      <c r="O11" s="3">
        <v>6</v>
      </c>
      <c r="P11" s="3">
        <v>7</v>
      </c>
      <c r="Q11" s="3">
        <v>9</v>
      </c>
      <c r="R11" s="3"/>
      <c r="S11" s="3"/>
      <c r="T11" s="3"/>
    </row>
    <row r="12" spans="1:20" x14ac:dyDescent="0.25">
      <c r="A12" s="3" t="s">
        <v>153</v>
      </c>
      <c r="B12" s="15">
        <v>30661</v>
      </c>
      <c r="C12" s="3" t="s">
        <v>115</v>
      </c>
      <c r="D12" s="3" t="s">
        <v>474</v>
      </c>
      <c r="E12" s="3" t="s">
        <v>297</v>
      </c>
      <c r="K12" s="3">
        <v>9</v>
      </c>
      <c r="L12" s="3" t="s">
        <v>474</v>
      </c>
      <c r="M12" s="3">
        <v>40</v>
      </c>
      <c r="N12" s="3">
        <v>22</v>
      </c>
      <c r="O12" s="3">
        <v>6</v>
      </c>
      <c r="P12" s="3">
        <v>7</v>
      </c>
      <c r="Q12" s="3">
        <v>9</v>
      </c>
      <c r="R12" s="3"/>
      <c r="S12" s="3"/>
      <c r="T12" s="3"/>
    </row>
    <row r="13" spans="1:20" x14ac:dyDescent="0.25">
      <c r="A13" s="3" t="s">
        <v>157</v>
      </c>
      <c r="B13" s="15">
        <v>30331</v>
      </c>
      <c r="C13" s="3" t="s">
        <v>475</v>
      </c>
      <c r="D13" s="3" t="s">
        <v>115</v>
      </c>
      <c r="E13" s="3" t="s">
        <v>216</v>
      </c>
      <c r="K13" s="3">
        <v>10</v>
      </c>
      <c r="L13" s="3" t="s">
        <v>465</v>
      </c>
      <c r="M13" s="3">
        <v>40</v>
      </c>
      <c r="N13" s="3">
        <v>22</v>
      </c>
      <c r="O13" s="3">
        <v>5</v>
      </c>
      <c r="P13" s="3">
        <v>8</v>
      </c>
      <c r="Q13" s="3">
        <v>9</v>
      </c>
      <c r="R13" s="3"/>
      <c r="S13" s="3"/>
      <c r="T13" s="3"/>
    </row>
    <row r="14" spans="1:20" x14ac:dyDescent="0.25">
      <c r="A14" s="3" t="s">
        <v>161</v>
      </c>
      <c r="B14" s="3"/>
      <c r="C14" s="3" t="s">
        <v>459</v>
      </c>
      <c r="D14" s="3" t="s">
        <v>115</v>
      </c>
      <c r="E14" s="3" t="s">
        <v>440</v>
      </c>
      <c r="K14" s="3">
        <v>11</v>
      </c>
      <c r="L14" s="3" t="s">
        <v>476</v>
      </c>
      <c r="M14" s="3">
        <v>40</v>
      </c>
      <c r="N14" s="3">
        <v>22</v>
      </c>
      <c r="O14" s="3">
        <v>6</v>
      </c>
      <c r="P14" s="3">
        <v>6</v>
      </c>
      <c r="Q14" s="3">
        <v>10</v>
      </c>
      <c r="R14" s="3"/>
      <c r="S14" s="3"/>
      <c r="T14" s="3"/>
    </row>
    <row r="15" spans="1:20" x14ac:dyDescent="0.25">
      <c r="A15" s="3" t="s">
        <v>164</v>
      </c>
      <c r="B15" s="3"/>
      <c r="C15" s="3" t="s">
        <v>115</v>
      </c>
      <c r="D15" s="3" t="s">
        <v>461</v>
      </c>
      <c r="E15" s="3" t="s">
        <v>207</v>
      </c>
      <c r="K15" s="3">
        <v>12</v>
      </c>
      <c r="L15" s="3" t="s">
        <v>477</v>
      </c>
      <c r="M15" s="3">
        <v>35</v>
      </c>
      <c r="N15" s="3">
        <v>22</v>
      </c>
      <c r="O15" s="3">
        <v>6</v>
      </c>
      <c r="P15" s="3">
        <v>1</v>
      </c>
      <c r="Q15" s="3">
        <v>15</v>
      </c>
      <c r="R15" s="3"/>
      <c r="S15" s="3"/>
      <c r="T15" s="3"/>
    </row>
    <row r="16" spans="1:20" x14ac:dyDescent="0.25">
      <c r="A16" s="3" t="s">
        <v>166</v>
      </c>
      <c r="B16" s="3"/>
      <c r="C16" s="3" t="s">
        <v>462</v>
      </c>
      <c r="D16" s="3" t="s">
        <v>115</v>
      </c>
      <c r="E16" s="3" t="s">
        <v>207</v>
      </c>
      <c r="F16" s="14" t="s">
        <v>258</v>
      </c>
      <c r="G16" s="14" t="s">
        <v>399</v>
      </c>
    </row>
    <row r="17" spans="1:8" x14ac:dyDescent="0.25">
      <c r="A17" s="3" t="s">
        <v>169</v>
      </c>
      <c r="B17" s="3"/>
      <c r="C17" s="3" t="s">
        <v>115</v>
      </c>
      <c r="D17" s="3" t="s">
        <v>123</v>
      </c>
      <c r="E17" s="3"/>
    </row>
    <row r="18" spans="1:8" x14ac:dyDescent="0.25">
      <c r="A18" s="3" t="s">
        <v>172</v>
      </c>
      <c r="B18" s="3"/>
      <c r="C18" s="3" t="s">
        <v>465</v>
      </c>
      <c r="D18" s="3" t="s">
        <v>115</v>
      </c>
      <c r="E18" s="3"/>
    </row>
    <row r="19" spans="1:8" x14ac:dyDescent="0.25">
      <c r="A19" s="3" t="s">
        <v>175</v>
      </c>
      <c r="B19" s="3"/>
      <c r="C19" s="3" t="s">
        <v>115</v>
      </c>
      <c r="D19" s="3" t="s">
        <v>468</v>
      </c>
      <c r="E19" s="3"/>
    </row>
    <row r="20" spans="1:8" x14ac:dyDescent="0.25">
      <c r="A20" s="3" t="s">
        <v>178</v>
      </c>
      <c r="B20" s="3"/>
      <c r="C20" s="3" t="s">
        <v>469</v>
      </c>
      <c r="D20" s="3" t="s">
        <v>115</v>
      </c>
      <c r="E20" s="3"/>
    </row>
    <row r="21" spans="1:8" x14ac:dyDescent="0.25">
      <c r="A21" s="3" t="s">
        <v>181</v>
      </c>
      <c r="B21" s="3"/>
      <c r="C21" s="3" t="s">
        <v>115</v>
      </c>
      <c r="D21" s="3" t="s">
        <v>471</v>
      </c>
      <c r="E21" s="3"/>
    </row>
    <row r="22" spans="1:8" x14ac:dyDescent="0.25">
      <c r="A22" s="3" t="s">
        <v>184</v>
      </c>
      <c r="B22" s="3"/>
      <c r="C22" s="3" t="s">
        <v>416</v>
      </c>
      <c r="D22" s="3" t="s">
        <v>115</v>
      </c>
      <c r="E22" s="3"/>
    </row>
    <row r="23" spans="1:8" x14ac:dyDescent="0.25">
      <c r="A23" s="3" t="s">
        <v>187</v>
      </c>
      <c r="B23" s="3"/>
      <c r="C23" s="3" t="s">
        <v>474</v>
      </c>
      <c r="D23" s="3" t="s">
        <v>115</v>
      </c>
      <c r="E23" s="3"/>
    </row>
    <row r="24" spans="1:8" x14ac:dyDescent="0.25">
      <c r="A24" s="3" t="s">
        <v>189</v>
      </c>
      <c r="B24" s="3"/>
      <c r="C24" s="3" t="s">
        <v>115</v>
      </c>
      <c r="D24" s="3" t="s">
        <v>475</v>
      </c>
      <c r="E24" s="21" t="s">
        <v>457</v>
      </c>
      <c r="F24" s="14" t="s">
        <v>400</v>
      </c>
      <c r="G24" s="14" t="s">
        <v>258</v>
      </c>
      <c r="H24" s="14" t="s">
        <v>478</v>
      </c>
    </row>
    <row r="25" spans="1:8" x14ac:dyDescent="0.25">
      <c r="A25" s="11"/>
      <c r="B25" s="11"/>
      <c r="C25" s="11"/>
      <c r="D25" s="11"/>
      <c r="E25" s="11"/>
    </row>
    <row r="26" spans="1:8" x14ac:dyDescent="0.25">
      <c r="A26" s="864" t="s">
        <v>208</v>
      </c>
      <c r="B26" s="864"/>
      <c r="C26" s="864"/>
      <c r="D26" s="864"/>
      <c r="E26" s="864"/>
    </row>
    <row r="27" spans="1:8" x14ac:dyDescent="0.25">
      <c r="A27" s="6" t="s">
        <v>194</v>
      </c>
      <c r="B27" s="6" t="s">
        <v>97</v>
      </c>
      <c r="C27" s="6" t="s">
        <v>98</v>
      </c>
      <c r="D27" s="6" t="s">
        <v>99</v>
      </c>
      <c r="E27" s="6" t="s">
        <v>100</v>
      </c>
    </row>
    <row r="28" spans="1:8" x14ac:dyDescent="0.25">
      <c r="A28" s="3" t="s">
        <v>345</v>
      </c>
      <c r="B28" s="3"/>
      <c r="C28" s="3"/>
      <c r="D28" s="3"/>
      <c r="E28" s="3"/>
    </row>
    <row r="29" spans="1:8" x14ac:dyDescent="0.25">
      <c r="A29" s="3" t="s">
        <v>346</v>
      </c>
      <c r="B29" s="3"/>
      <c r="C29" s="3"/>
      <c r="D29" s="3"/>
      <c r="E29" s="3"/>
    </row>
    <row r="31" spans="1:8" x14ac:dyDescent="0.25">
      <c r="A31" s="864" t="s">
        <v>479</v>
      </c>
      <c r="B31" s="864"/>
      <c r="C31" s="864"/>
      <c r="D31" s="864"/>
      <c r="E31" s="864"/>
    </row>
    <row r="32" spans="1:8" x14ac:dyDescent="0.25">
      <c r="A32" s="6" t="s">
        <v>96</v>
      </c>
      <c r="B32" s="6" t="s">
        <v>97</v>
      </c>
      <c r="C32" s="6" t="s">
        <v>98</v>
      </c>
      <c r="D32" s="6" t="s">
        <v>99</v>
      </c>
      <c r="E32" s="6" t="s">
        <v>100</v>
      </c>
    </row>
    <row r="33" spans="1:10" x14ac:dyDescent="0.25">
      <c r="A33" s="3" t="s">
        <v>113</v>
      </c>
      <c r="B33" s="15">
        <v>30570</v>
      </c>
      <c r="C33" s="3" t="s">
        <v>222</v>
      </c>
      <c r="D33" s="3" t="s">
        <v>480</v>
      </c>
      <c r="E33" s="3" t="s">
        <v>173</v>
      </c>
      <c r="F33" t="s">
        <v>481</v>
      </c>
      <c r="G33" t="s">
        <v>482</v>
      </c>
      <c r="H33" t="s">
        <v>289</v>
      </c>
      <c r="I33" t="s">
        <v>483</v>
      </c>
      <c r="J33" t="s">
        <v>484</v>
      </c>
    </row>
    <row r="34" spans="1:10" x14ac:dyDescent="0.25">
      <c r="A34" s="3" t="s">
        <v>119</v>
      </c>
      <c r="B34" s="15">
        <v>30577</v>
      </c>
      <c r="C34" s="3" t="s">
        <v>136</v>
      </c>
      <c r="D34" s="3" t="s">
        <v>222</v>
      </c>
      <c r="E34" s="3" t="s">
        <v>273</v>
      </c>
      <c r="F34" t="s">
        <v>485</v>
      </c>
      <c r="G34" t="s">
        <v>286</v>
      </c>
      <c r="H34" t="s">
        <v>486</v>
      </c>
    </row>
    <row r="35" spans="1:10" x14ac:dyDescent="0.25">
      <c r="A35" s="3" t="s">
        <v>124</v>
      </c>
      <c r="B35" s="15">
        <v>30584</v>
      </c>
      <c r="C35" s="3" t="s">
        <v>222</v>
      </c>
      <c r="D35" s="3" t="s">
        <v>487</v>
      </c>
      <c r="E35" s="3" t="s">
        <v>297</v>
      </c>
    </row>
    <row r="36" spans="1:10" x14ac:dyDescent="0.25">
      <c r="A36" s="3" t="s">
        <v>128</v>
      </c>
      <c r="B36" s="15">
        <v>30598</v>
      </c>
      <c r="C36" s="3" t="s">
        <v>488</v>
      </c>
      <c r="D36" s="3" t="s">
        <v>222</v>
      </c>
      <c r="E36" s="3" t="s">
        <v>334</v>
      </c>
    </row>
    <row r="37" spans="1:10" x14ac:dyDescent="0.25">
      <c r="A37" s="3" t="s">
        <v>132</v>
      </c>
      <c r="B37" s="15">
        <v>30605</v>
      </c>
      <c r="C37" s="3" t="s">
        <v>222</v>
      </c>
      <c r="D37" s="3" t="s">
        <v>489</v>
      </c>
      <c r="E37" s="3" t="s">
        <v>265</v>
      </c>
      <c r="F37" t="s">
        <v>485</v>
      </c>
    </row>
    <row r="38" spans="1:10" x14ac:dyDescent="0.25">
      <c r="A38" s="3" t="s">
        <v>137</v>
      </c>
      <c r="B38" s="15">
        <v>30619</v>
      </c>
      <c r="C38" s="3" t="s">
        <v>490</v>
      </c>
      <c r="D38" s="3" t="s">
        <v>222</v>
      </c>
      <c r="E38" s="3" t="s">
        <v>491</v>
      </c>
    </row>
    <row r="39" spans="1:10" x14ac:dyDescent="0.25">
      <c r="A39" s="3" t="s">
        <v>141</v>
      </c>
      <c r="B39" s="15">
        <v>30626</v>
      </c>
      <c r="C39" s="3" t="s">
        <v>222</v>
      </c>
      <c r="D39" s="3" t="s">
        <v>492</v>
      </c>
      <c r="E39" s="3" t="s">
        <v>197</v>
      </c>
      <c r="F39" t="s">
        <v>485</v>
      </c>
      <c r="G39" t="s">
        <v>493</v>
      </c>
    </row>
    <row r="40" spans="1:10" x14ac:dyDescent="0.25">
      <c r="A40" s="3" t="s">
        <v>145</v>
      </c>
      <c r="B40" s="15">
        <v>30640</v>
      </c>
      <c r="C40" s="3" t="s">
        <v>494</v>
      </c>
      <c r="D40" s="3" t="s">
        <v>222</v>
      </c>
      <c r="E40" s="3" t="s">
        <v>265</v>
      </c>
    </row>
    <row r="41" spans="1:10" x14ac:dyDescent="0.25">
      <c r="A41" s="3" t="s">
        <v>149</v>
      </c>
      <c r="B41" s="15">
        <v>30654</v>
      </c>
      <c r="C41" s="3" t="s">
        <v>222</v>
      </c>
      <c r="D41" s="3" t="s">
        <v>495</v>
      </c>
      <c r="E41" s="21" t="s">
        <v>265</v>
      </c>
    </row>
    <row r="42" spans="1:10" x14ac:dyDescent="0.25">
      <c r="A42" s="3" t="s">
        <v>153</v>
      </c>
      <c r="B42" s="15">
        <v>30661</v>
      </c>
      <c r="C42" s="3" t="s">
        <v>222</v>
      </c>
      <c r="D42" s="3" t="s">
        <v>496</v>
      </c>
      <c r="E42" s="3" t="s">
        <v>207</v>
      </c>
    </row>
    <row r="43" spans="1:10" x14ac:dyDescent="0.25">
      <c r="A43" s="3" t="s">
        <v>157</v>
      </c>
      <c r="B43" s="15">
        <v>30331</v>
      </c>
      <c r="C43" s="3" t="s">
        <v>497</v>
      </c>
      <c r="D43" s="3" t="s">
        <v>222</v>
      </c>
      <c r="E43" s="3" t="s">
        <v>121</v>
      </c>
    </row>
    <row r="44" spans="1:10" x14ac:dyDescent="0.25">
      <c r="A44" s="3" t="s">
        <v>161</v>
      </c>
      <c r="B44" s="3"/>
      <c r="C44" s="3" t="s">
        <v>480</v>
      </c>
      <c r="D44" s="3" t="s">
        <v>222</v>
      </c>
      <c r="E44" s="3" t="s">
        <v>265</v>
      </c>
    </row>
    <row r="45" spans="1:10" x14ac:dyDescent="0.25">
      <c r="A45" s="3" t="s">
        <v>164</v>
      </c>
      <c r="B45" s="3"/>
      <c r="C45" s="3" t="s">
        <v>222</v>
      </c>
      <c r="D45" s="3" t="s">
        <v>136</v>
      </c>
      <c r="E45" s="3" t="s">
        <v>329</v>
      </c>
    </row>
    <row r="46" spans="1:10" x14ac:dyDescent="0.25">
      <c r="A46" s="3" t="s">
        <v>166</v>
      </c>
      <c r="B46" s="3"/>
      <c r="C46" s="3" t="s">
        <v>487</v>
      </c>
      <c r="D46" s="3" t="s">
        <v>222</v>
      </c>
      <c r="E46" s="3" t="s">
        <v>273</v>
      </c>
    </row>
    <row r="47" spans="1:10" x14ac:dyDescent="0.25">
      <c r="A47" s="3" t="s">
        <v>169</v>
      </c>
      <c r="B47" s="3"/>
      <c r="C47" s="3" t="s">
        <v>222</v>
      </c>
      <c r="D47" s="3" t="s">
        <v>488</v>
      </c>
      <c r="E47" s="3"/>
    </row>
    <row r="48" spans="1:10" x14ac:dyDescent="0.25">
      <c r="A48" s="3" t="s">
        <v>172</v>
      </c>
      <c r="B48" s="3"/>
      <c r="C48" s="3" t="s">
        <v>489</v>
      </c>
      <c r="D48" s="3" t="s">
        <v>222</v>
      </c>
      <c r="E48" s="3"/>
    </row>
    <row r="49" spans="1:5" x14ac:dyDescent="0.25">
      <c r="A49" s="3" t="s">
        <v>175</v>
      </c>
      <c r="B49" s="3"/>
      <c r="C49" s="3" t="s">
        <v>222</v>
      </c>
      <c r="D49" s="3" t="s">
        <v>490</v>
      </c>
      <c r="E49" s="3"/>
    </row>
    <row r="50" spans="1:5" x14ac:dyDescent="0.25">
      <c r="A50" s="3" t="s">
        <v>178</v>
      </c>
      <c r="B50" s="3"/>
      <c r="C50" s="3" t="s">
        <v>492</v>
      </c>
      <c r="D50" s="3" t="s">
        <v>222</v>
      </c>
      <c r="E50" s="3"/>
    </row>
    <row r="51" spans="1:5" x14ac:dyDescent="0.25">
      <c r="A51" s="3" t="s">
        <v>181</v>
      </c>
      <c r="B51" s="3"/>
      <c r="C51" s="3" t="s">
        <v>222</v>
      </c>
      <c r="D51" s="3" t="s">
        <v>494</v>
      </c>
      <c r="E51" s="3"/>
    </row>
    <row r="52" spans="1:5" x14ac:dyDescent="0.25">
      <c r="A52" s="3" t="s">
        <v>184</v>
      </c>
      <c r="B52" s="3"/>
      <c r="C52" s="3" t="s">
        <v>495</v>
      </c>
      <c r="D52" s="3" t="s">
        <v>222</v>
      </c>
      <c r="E52" s="3"/>
    </row>
    <row r="53" spans="1:5" x14ac:dyDescent="0.25">
      <c r="A53" s="3" t="s">
        <v>187</v>
      </c>
      <c r="B53" s="3"/>
      <c r="C53" s="3" t="s">
        <v>496</v>
      </c>
      <c r="D53" s="3" t="s">
        <v>222</v>
      </c>
      <c r="E53" s="3"/>
    </row>
    <row r="54" spans="1:5" x14ac:dyDescent="0.25">
      <c r="A54" s="3" t="s">
        <v>189</v>
      </c>
      <c r="B54" s="3"/>
      <c r="C54" s="3" t="s">
        <v>222</v>
      </c>
      <c r="D54" s="3" t="s">
        <v>497</v>
      </c>
      <c r="E54" s="21"/>
    </row>
  </sheetData>
  <sheetProtection selectLockedCells="1" selectUnlockedCells="1"/>
  <mergeCells count="4">
    <mergeCell ref="A1:E1"/>
    <mergeCell ref="K2:T2"/>
    <mergeCell ref="A26:E26"/>
    <mergeCell ref="A31:E31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42</vt:i4>
      </vt:variant>
    </vt:vector>
  </HeadingPairs>
  <TitlesOfParts>
    <vt:vector size="42" baseType="lpstr">
      <vt:lpstr>Bilan FCK</vt:lpstr>
      <vt:lpstr>76-77</vt:lpstr>
      <vt:lpstr>77-78</vt:lpstr>
      <vt:lpstr>78-79</vt:lpstr>
      <vt:lpstr>79-80</vt:lpstr>
      <vt:lpstr>80-81</vt:lpstr>
      <vt:lpstr>81-82</vt:lpstr>
      <vt:lpstr>82-83</vt:lpstr>
      <vt:lpstr>83-84</vt:lpstr>
      <vt:lpstr>84-85</vt:lpstr>
      <vt:lpstr>85-86</vt:lpstr>
      <vt:lpstr>86-87</vt:lpstr>
      <vt:lpstr>87-88</vt:lpstr>
      <vt:lpstr>88-89</vt:lpstr>
      <vt:lpstr>89-90</vt:lpstr>
      <vt:lpstr>90-91</vt:lpstr>
      <vt:lpstr>91-92</vt:lpstr>
      <vt:lpstr>92-93</vt:lpstr>
      <vt:lpstr>93-94</vt:lpstr>
      <vt:lpstr>94-95</vt:lpstr>
      <vt:lpstr>95-96</vt:lpstr>
      <vt:lpstr>96-97</vt:lpstr>
      <vt:lpstr>97-98</vt:lpstr>
      <vt:lpstr>98-99</vt:lpstr>
      <vt:lpstr>99-00</vt:lpstr>
      <vt:lpstr>00-01</vt:lpstr>
      <vt:lpstr>01-02</vt:lpstr>
      <vt:lpstr>02-03</vt:lpstr>
      <vt:lpstr>03-04</vt:lpstr>
      <vt:lpstr>04-05</vt:lpstr>
      <vt:lpstr>05-06</vt:lpstr>
      <vt:lpstr>06-07</vt:lpstr>
      <vt:lpstr>07-08</vt:lpstr>
      <vt:lpstr>08-09</vt:lpstr>
      <vt:lpstr>09-10</vt:lpstr>
      <vt:lpstr>10-11</vt:lpstr>
      <vt:lpstr>11-12</vt:lpstr>
      <vt:lpstr>12-13</vt:lpstr>
      <vt:lpstr>13-14</vt:lpstr>
      <vt:lpstr>14-15</vt:lpstr>
      <vt:lpstr>15-16</vt:lpstr>
      <vt:lpstr>16-17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LE-HONSEC Nicolas</dc:creator>
  <cp:lastModifiedBy>LE-HONSEC Nicolas</cp:lastModifiedBy>
  <dcterms:created xsi:type="dcterms:W3CDTF">2017-06-23T08:17:11Z</dcterms:created>
  <dcterms:modified xsi:type="dcterms:W3CDTF">2017-06-23T08:17:11Z</dcterms:modified>
</cp:coreProperties>
</file>